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8_{728933FA-2095-4DDC-9EBA-7F83BA752F60}" xr6:coauthVersionLast="46" xr6:coauthVersionMax="46" xr10:uidLastSave="{00000000-0000-0000-0000-000000000000}"/>
  <bookViews>
    <workbookView xWindow="-120" yWindow="-120" windowWidth="21840" windowHeight="13140" firstSheet="1" activeTab="5" xr2:uid="{00000000-000D-0000-FFFF-FFFF00000000}"/>
  </bookViews>
  <sheets>
    <sheet name="МПО Сочи" sheetId="1" r:id="rId1"/>
    <sheet name="МПО Екатеринбург" sheetId="2" r:id="rId2"/>
    <sheet name="МПО Ростов" sheetId="3" r:id="rId3"/>
    <sheet name="МПО Нижний Новгород" sheetId="4" r:id="rId4"/>
    <sheet name="МПО Новосибирск" sheetId="5" r:id="rId5"/>
    <sheet name="Ялта Интурист " sheetId="6" r:id="rId6"/>
  </sheets>
  <calcPr calcId="191029"/>
</workbook>
</file>

<file path=xl/calcChain.xml><?xml version="1.0" encoding="utf-8"?>
<calcChain xmlns="http://schemas.openxmlformats.org/spreadsheetml/2006/main">
  <c r="H13" i="6" l="1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<sst xmlns="http://schemas.openxmlformats.org/spreadsheetml/2006/main" count="160" uniqueCount="49">
  <si>
    <t>Категория номера</t>
  </si>
  <si>
    <t>1 Гость</t>
  </si>
  <si>
    <t>2 Гостя</t>
  </si>
  <si>
    <t>Новый год в Сочи</t>
  </si>
  <si>
    <t xml:space="preserve">  Тариф "Проживание + Завтрак " 2020 - 2021 г.</t>
  </si>
  <si>
    <t>1.11-30.11.2020</t>
  </si>
  <si>
    <t>1.02-28.02.2021</t>
  </si>
  <si>
    <t>1.03-31.03.2021</t>
  </si>
  <si>
    <t>1.04-30.04.2021</t>
  </si>
  <si>
    <t>29.12-7.01.2021</t>
  </si>
  <si>
    <t>1.12-29.12.2020</t>
  </si>
  <si>
    <t>8.01-31.01.2021</t>
  </si>
  <si>
    <t>1 гость</t>
  </si>
  <si>
    <t>2 гостя</t>
  </si>
  <si>
    <t xml:space="preserve">Стандарт с одной кроватью/две раздельные кровати  </t>
  </si>
  <si>
    <t>за номер</t>
  </si>
  <si>
    <t xml:space="preserve">Люкс Студио (с одной двуспальной кроватью и с двумя раскладными кресло-кроватями) </t>
  </si>
  <si>
    <t>Стандарт Улучшенный с болконом                                                      с одной двуспальной кроватью</t>
  </si>
  <si>
    <t xml:space="preserve">Стандарт Улучшенный                                                                  с одной большой кроватью/две раздельные кровати </t>
  </si>
  <si>
    <t xml:space="preserve">Стандарт Улучшенный с одной кроватью/две раздельные кровати </t>
  </si>
  <si>
    <t>Стандарт Улучшенный с одной двуспальной кроватью</t>
  </si>
  <si>
    <t>Стандарт  с одной большой кроватью одноместное размещение/двухместное размещение</t>
  </si>
  <si>
    <t>Стандарт Улучшенный с одной большой кроватью одноместное размещение/двухместное размещение</t>
  </si>
  <si>
    <t xml:space="preserve">Люкс Студио/Двухкомнатный (с одной двуспальной кроватью и диваном) </t>
  </si>
  <si>
    <t xml:space="preserve">Люкс Апартаменты (с одной двуспальной кроватью и диваном) </t>
  </si>
  <si>
    <t>Стандарт с одной кроватью</t>
  </si>
  <si>
    <t xml:space="preserve">Стандарт две раздельные кровати  </t>
  </si>
  <si>
    <t>Стандарт Улучшенный   с одной большой кроватью</t>
  </si>
  <si>
    <t xml:space="preserve">Стандарт Улучшенный  две раздельные кровати </t>
  </si>
  <si>
    <t xml:space="preserve">Люкс Апартаменты  (2 - х комнатный, с одной двуспальной кроватью) </t>
  </si>
  <si>
    <t>Стандарт с двуспальной кроватью</t>
  </si>
  <si>
    <t>Стандарт с двумя односпальными кроватями</t>
  </si>
  <si>
    <t xml:space="preserve">Стандарт улучшенный с двуспальной кроватью </t>
  </si>
  <si>
    <t>Стандарт улучшенный с двумя односпальными кроватями</t>
  </si>
  <si>
    <t>Стандарт улучшенный с односпальной и двухъярусной кроватями</t>
  </si>
  <si>
    <t xml:space="preserve">Стандарт улучшенный с  двуспальной кроватью и диваном </t>
  </si>
  <si>
    <t xml:space="preserve">Стандарт двухкомнатный с  двуспальной кроватью и диваном </t>
  </si>
  <si>
    <t xml:space="preserve">Люкс двухкомнатный с двуспальной кроватью и диваном </t>
  </si>
  <si>
    <t xml:space="preserve">Люкс студия с двуспальной кроватью и диваном </t>
  </si>
  <si>
    <t xml:space="preserve">Стандарт Улучшенный с одной большой кроватью/две раздельные кровати </t>
  </si>
  <si>
    <t xml:space="preserve">Люкс Двухкомнатный (с одной двуспальной кроватью и с раскладным диваном) </t>
  </si>
  <si>
    <t>Цены для ГАЗПРОМ ПРОФСОЮЗ, со скидкой -</t>
  </si>
  <si>
    <t>Цена за номер</t>
  </si>
  <si>
    <t>30.12-10.01.2021</t>
  </si>
  <si>
    <t>11.01-31.01.2021</t>
  </si>
  <si>
    <t>Цены , со скидкой 10%</t>
  </si>
  <si>
    <t>Ценысо скидкой 10%</t>
  </si>
  <si>
    <t>Цены со скидкой 10%</t>
  </si>
  <si>
    <t>Цены для со скидкой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</si>
</sst>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2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28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26"/>
      <name val="Calibri"/>
      <family val="2"/>
      <charset val="204"/>
      <scheme val="minor"/>
    </font>
    <font>
      <b/>
      <i/>
      <sz val="2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0" fillId="0" borderId="0" xfId="0"/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4" fillId="0" borderId="0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2" fontId="9" fillId="2" borderId="36" xfId="0" applyNumberFormat="1" applyFont="1" applyFill="1" applyBorder="1" applyAlignment="1">
      <alignment horizontal="center" vertical="center"/>
    </xf>
    <xf numFmtId="2" fontId="9" fillId="2" borderId="37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" fontId="8" fillId="4" borderId="31" xfId="0" applyNumberFormat="1" applyFont="1" applyFill="1" applyBorder="1" applyAlignment="1">
      <alignment horizontal="center" vertical="center" wrapText="1"/>
    </xf>
    <xf numFmtId="14" fontId="7" fillId="4" borderId="31" xfId="0" applyNumberFormat="1" applyFont="1" applyFill="1" applyBorder="1" applyAlignment="1">
      <alignment horizontal="center" vertical="center" wrapText="1"/>
    </xf>
    <xf numFmtId="2" fontId="9" fillId="2" borderId="29" xfId="0" applyNumberFormat="1" applyFont="1" applyFill="1" applyBorder="1" applyAlignment="1">
      <alignment horizontal="center" vertical="center"/>
    </xf>
    <xf numFmtId="2" fontId="9" fillId="2" borderId="35" xfId="0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/>
    </xf>
    <xf numFmtId="2" fontId="9" fillId="2" borderId="43" xfId="0" applyNumberFormat="1" applyFont="1" applyFill="1" applyBorder="1" applyAlignment="1">
      <alignment horizontal="center" vertical="center"/>
    </xf>
    <xf numFmtId="2" fontId="9" fillId="2" borderId="45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14" fontId="8" fillId="4" borderId="2" xfId="0" applyNumberFormat="1" applyFont="1" applyFill="1" applyBorder="1" applyAlignment="1">
      <alignment horizontal="center" vertical="center" wrapText="1"/>
    </xf>
    <xf numFmtId="14" fontId="7" fillId="4" borderId="9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2" fontId="9" fillId="2" borderId="36" xfId="0" applyNumberFormat="1" applyFont="1" applyFill="1" applyBorder="1" applyAlignment="1">
      <alignment horizontal="center" vertical="center"/>
    </xf>
    <xf numFmtId="2" fontId="9" fillId="2" borderId="37" xfId="0" applyNumberFormat="1" applyFont="1" applyFill="1" applyBorder="1" applyAlignment="1">
      <alignment horizontal="center" vertical="center"/>
    </xf>
    <xf numFmtId="2" fontId="9" fillId="2" borderId="29" xfId="0" applyNumberFormat="1" applyFont="1" applyFill="1" applyBorder="1" applyAlignment="1">
      <alignment horizontal="center" vertical="center"/>
    </xf>
    <xf numFmtId="2" fontId="9" fillId="2" borderId="35" xfId="0" applyNumberFormat="1" applyFont="1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38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left" vertical="center"/>
    </xf>
    <xf numFmtId="16" fontId="8" fillId="4" borderId="31" xfId="0" applyNumberFormat="1" applyFont="1" applyFill="1" applyBorder="1" applyAlignment="1">
      <alignment horizontal="center" vertical="center" wrapText="1"/>
    </xf>
    <xf numFmtId="16" fontId="8" fillId="4" borderId="34" xfId="0" applyNumberFormat="1" applyFont="1" applyFill="1" applyBorder="1" applyAlignment="1">
      <alignment horizontal="center" vertical="center" wrapText="1"/>
    </xf>
    <xf numFmtId="14" fontId="7" fillId="4" borderId="31" xfId="0" applyNumberFormat="1" applyFont="1" applyFill="1" applyBorder="1" applyAlignment="1">
      <alignment horizontal="center" vertical="center" wrapText="1"/>
    </xf>
    <xf numFmtId="14" fontId="7" fillId="4" borderId="34" xfId="0" applyNumberFormat="1" applyFont="1" applyFill="1" applyBorder="1" applyAlignment="1">
      <alignment horizontal="center" vertical="center" wrapText="1"/>
    </xf>
    <xf numFmtId="14" fontId="7" fillId="4" borderId="32" xfId="0" applyNumberFormat="1" applyFont="1" applyFill="1" applyBorder="1" applyAlignment="1">
      <alignment horizontal="center" vertical="center" wrapText="1"/>
    </xf>
    <xf numFmtId="14" fontId="8" fillId="4" borderId="31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16" fontId="8" fillId="4" borderId="32" xfId="0" applyNumberFormat="1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14" fontId="8" fillId="4" borderId="10" xfId="0" applyNumberFormat="1" applyFont="1" applyFill="1" applyBorder="1" applyAlignment="1">
      <alignment horizontal="center" vertical="center" wrapText="1"/>
    </xf>
    <xf numFmtId="14" fontId="8" fillId="4" borderId="11" xfId="0" applyNumberFormat="1" applyFont="1" applyFill="1" applyBorder="1" applyAlignment="1">
      <alignment horizontal="center" vertical="center" wrapText="1"/>
    </xf>
    <xf numFmtId="14" fontId="8" fillId="4" borderId="12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2" fontId="9" fillId="2" borderId="46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/>
    </xf>
    <xf numFmtId="2" fontId="9" fillId="2" borderId="44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right"/>
    </xf>
    <xf numFmtId="0" fontId="15" fillId="3" borderId="11" xfId="0" applyFont="1" applyFill="1" applyBorder="1" applyAlignment="1">
      <alignment horizontal="right"/>
    </xf>
    <xf numFmtId="0" fontId="15" fillId="3" borderId="12" xfId="0" applyFont="1" applyFill="1" applyBorder="1" applyAlignment="1">
      <alignment horizontal="right"/>
    </xf>
    <xf numFmtId="9" fontId="16" fillId="3" borderId="10" xfId="0" applyNumberFormat="1" applyFont="1" applyFill="1" applyBorder="1" applyAlignment="1">
      <alignment horizontal="left"/>
    </xf>
    <xf numFmtId="9" fontId="16" fillId="3" borderId="12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FF66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4" Type="http://schemas.openxmlformats.org/officeDocument/2006/relationships/image" Target="cid:image001.png@01D665D1.7FB77C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43294</xdr:rowOff>
    </xdr:from>
    <xdr:to>
      <xdr:col>1</xdr:col>
      <xdr:colOff>19050</xdr:colOff>
      <xdr:row>1</xdr:row>
      <xdr:rowOff>19050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294"/>
          <a:ext cx="6457950" cy="292850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238125</xdr:colOff>
      <xdr:row>0</xdr:row>
      <xdr:rowOff>171450</xdr:rowOff>
    </xdr:from>
    <xdr:to>
      <xdr:col>10</xdr:col>
      <xdr:colOff>552450</xdr:colOff>
      <xdr:row>0</xdr:row>
      <xdr:rowOff>2789800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171450"/>
          <a:ext cx="3629025" cy="2618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63133</xdr:colOff>
      <xdr:row>1</xdr:row>
      <xdr:rowOff>4330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482983" cy="338570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10</xdr:col>
      <xdr:colOff>1104900</xdr:colOff>
      <xdr:row>0</xdr:row>
      <xdr:rowOff>3304270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901" y="171451"/>
          <a:ext cx="4343399" cy="313281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63133</xdr:colOff>
      <xdr:row>1</xdr:row>
      <xdr:rowOff>4330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473458" cy="338570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10</xdr:col>
      <xdr:colOff>1104900</xdr:colOff>
      <xdr:row>0</xdr:row>
      <xdr:rowOff>3304270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4343399" cy="3132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6419850</xdr:colOff>
      <xdr:row>1</xdr:row>
      <xdr:rowOff>4330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400800" cy="339523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9</xdr:col>
      <xdr:colOff>190500</xdr:colOff>
      <xdr:row>0</xdr:row>
      <xdr:rowOff>189595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4343399" cy="3132819"/>
        </a:xfrm>
        <a:prstGeom prst="rect">
          <a:avLst/>
        </a:prstGeom>
      </xdr:spPr>
    </xdr:pic>
    <xdr:clientData/>
  </xdr:twoCellAnchor>
  <xdr:twoCellAnchor editAs="oneCell">
    <xdr:from>
      <xdr:col>7</xdr:col>
      <xdr:colOff>1123950</xdr:colOff>
      <xdr:row>0</xdr:row>
      <xdr:rowOff>133351</xdr:rowOff>
    </xdr:from>
    <xdr:to>
      <xdr:col>10</xdr:col>
      <xdr:colOff>533400</xdr:colOff>
      <xdr:row>0</xdr:row>
      <xdr:rowOff>3211207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0" y="133351"/>
          <a:ext cx="4267200" cy="307785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6419850</xdr:colOff>
      <xdr:row>1</xdr:row>
      <xdr:rowOff>4330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400800" cy="338570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9</xdr:col>
      <xdr:colOff>190500</xdr:colOff>
      <xdr:row>0</xdr:row>
      <xdr:rowOff>189595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1752599" cy="18144"/>
        </a:xfrm>
        <a:prstGeom prst="rect">
          <a:avLst/>
        </a:prstGeom>
      </xdr:spPr>
    </xdr:pic>
    <xdr:clientData/>
  </xdr:twoCellAnchor>
  <xdr:twoCellAnchor editAs="oneCell">
    <xdr:from>
      <xdr:col>7</xdr:col>
      <xdr:colOff>1123950</xdr:colOff>
      <xdr:row>0</xdr:row>
      <xdr:rowOff>133351</xdr:rowOff>
    </xdr:from>
    <xdr:to>
      <xdr:col>10</xdr:col>
      <xdr:colOff>533400</xdr:colOff>
      <xdr:row>0</xdr:row>
      <xdr:rowOff>3211207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075" y="133351"/>
          <a:ext cx="4267200" cy="307785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6419850</xdr:colOff>
      <xdr:row>1</xdr:row>
      <xdr:rowOff>4330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400800" cy="338570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9</xdr:col>
      <xdr:colOff>190500</xdr:colOff>
      <xdr:row>0</xdr:row>
      <xdr:rowOff>189595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1752599" cy="18144"/>
        </a:xfrm>
        <a:prstGeom prst="rect">
          <a:avLst/>
        </a:prstGeom>
      </xdr:spPr>
    </xdr:pic>
    <xdr:clientData/>
  </xdr:twoCellAnchor>
  <xdr:twoCellAnchor editAs="oneCell">
    <xdr:from>
      <xdr:col>7</xdr:col>
      <xdr:colOff>1123950</xdr:colOff>
      <xdr:row>0</xdr:row>
      <xdr:rowOff>133351</xdr:rowOff>
    </xdr:from>
    <xdr:to>
      <xdr:col>10</xdr:col>
      <xdr:colOff>533400</xdr:colOff>
      <xdr:row>0</xdr:row>
      <xdr:rowOff>3211207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075" y="133351"/>
          <a:ext cx="4267200" cy="3077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19051</xdr:colOff>
      <xdr:row>0</xdr:row>
      <xdr:rowOff>3371850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6438900" cy="33718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8</xdr:col>
      <xdr:colOff>800100</xdr:colOff>
      <xdr:row>0</xdr:row>
      <xdr:rowOff>189595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1752599" cy="18144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1238249</xdr:colOff>
      <xdr:row>0</xdr:row>
      <xdr:rowOff>190500</xdr:rowOff>
    </xdr:from>
    <xdr:to>
      <xdr:col>10</xdr:col>
      <xdr:colOff>685536</xdr:colOff>
      <xdr:row>0</xdr:row>
      <xdr:rowOff>3295649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899" y="190500"/>
          <a:ext cx="4305037" cy="31051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1</xdr:col>
      <xdr:colOff>19051</xdr:colOff>
      <xdr:row>0</xdr:row>
      <xdr:rowOff>3371850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6429375" cy="33718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7</xdr:col>
      <xdr:colOff>76201</xdr:colOff>
      <xdr:row>0</xdr:row>
      <xdr:rowOff>171451</xdr:rowOff>
    </xdr:from>
    <xdr:to>
      <xdr:col>7</xdr:col>
      <xdr:colOff>800100</xdr:colOff>
      <xdr:row>0</xdr:row>
      <xdr:rowOff>189595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8976" y="171451"/>
          <a:ext cx="723899" cy="181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6410324" cy="33813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8</xdr:col>
      <xdr:colOff>609600</xdr:colOff>
      <xdr:row>0</xdr:row>
      <xdr:rowOff>189595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723899" cy="18144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32184</xdr:colOff>
      <xdr:row>0</xdr:row>
      <xdr:rowOff>3219450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76200"/>
          <a:ext cx="4356534" cy="3143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6410324" cy="33813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8</xdr:col>
      <xdr:colOff>609600</xdr:colOff>
      <xdr:row>0</xdr:row>
      <xdr:rowOff>189595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533399" cy="18144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32184</xdr:colOff>
      <xdr:row>0</xdr:row>
      <xdr:rowOff>3219450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76200"/>
          <a:ext cx="4356534" cy="3143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</xdr:rowOff>
    </xdr:from>
    <xdr:to>
      <xdr:col>0</xdr:col>
      <xdr:colOff>6464300</xdr:colOff>
      <xdr:row>0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"/>
          <a:ext cx="6445249" cy="3333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8</xdr:col>
      <xdr:colOff>609600</xdr:colOff>
      <xdr:row>0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6" y="171451"/>
          <a:ext cx="533399" cy="1814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</xdr:rowOff>
    </xdr:from>
    <xdr:to>
      <xdr:col>0</xdr:col>
      <xdr:colOff>6464300</xdr:colOff>
      <xdr:row>0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"/>
          <a:ext cx="6445249" cy="3333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  <xdr:twoCellAnchor editAs="oneCell">
    <xdr:from>
      <xdr:col>8</xdr:col>
      <xdr:colOff>76201</xdr:colOff>
      <xdr:row>0</xdr:row>
      <xdr:rowOff>171451</xdr:rowOff>
    </xdr:from>
    <xdr:to>
      <xdr:col>8</xdr:col>
      <xdr:colOff>609600</xdr:colOff>
      <xdr:row>0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1" y="171451"/>
          <a:ext cx="533399" cy="18144"/>
        </a:xfrm>
        <a:prstGeom prst="rect">
          <a:avLst/>
        </a:prstGeom>
      </xdr:spPr>
    </xdr:pic>
    <xdr:clientData/>
  </xdr:twoCellAnchor>
  <xdr:twoCellAnchor>
    <xdr:from>
      <xdr:col>7</xdr:col>
      <xdr:colOff>1524000</xdr:colOff>
      <xdr:row>0</xdr:row>
      <xdr:rowOff>209550</xdr:rowOff>
    </xdr:from>
    <xdr:to>
      <xdr:col>13</xdr:col>
      <xdr:colOff>209550</xdr:colOff>
      <xdr:row>0</xdr:row>
      <xdr:rowOff>3148330</xdr:rowOff>
    </xdr:to>
    <xdr:pic>
      <xdr:nvPicPr>
        <xdr:cNvPr id="6" name="Рисунок 5" descr="пап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9550"/>
          <a:ext cx="8267700" cy="293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23812</xdr:colOff>
      <xdr:row>15</xdr:row>
      <xdr:rowOff>23812</xdr:rowOff>
    </xdr:from>
    <xdr:ext cx="7524750" cy="2667002"/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23812"/>
          <a:ext cx="7524750" cy="266700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oneCellAnchor>
  <xdr:oneCellAnchor>
    <xdr:from>
      <xdr:col>5</xdr:col>
      <xdr:colOff>0</xdr:colOff>
      <xdr:row>15</xdr:row>
      <xdr:rowOff>171451</xdr:rowOff>
    </xdr:from>
    <xdr:ext cx="533399" cy="18144"/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6325" y="171451"/>
          <a:ext cx="533399" cy="18144"/>
        </a:xfrm>
        <a:prstGeom prst="rect">
          <a:avLst/>
        </a:prstGeom>
      </xdr:spPr>
    </xdr:pic>
    <xdr:clientData/>
  </xdr:oneCellAnchor>
  <xdr:twoCellAnchor>
    <xdr:from>
      <xdr:col>3</xdr:col>
      <xdr:colOff>55562</xdr:colOff>
      <xdr:row>15</xdr:row>
      <xdr:rowOff>174623</xdr:rowOff>
    </xdr:from>
    <xdr:to>
      <xdr:col>5</xdr:col>
      <xdr:colOff>1047750</xdr:colOff>
      <xdr:row>15</xdr:row>
      <xdr:rowOff>2521287</xdr:rowOff>
    </xdr:to>
    <xdr:pic>
      <xdr:nvPicPr>
        <xdr:cNvPr id="10" name="Рисунок 9" descr="пап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4812" y="174623"/>
          <a:ext cx="5532438" cy="234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Y99"/>
  <sheetViews>
    <sheetView topLeftCell="A7" zoomScale="50" zoomScaleNormal="50" workbookViewId="0">
      <selection activeCell="B4" sqref="B4:I9"/>
    </sheetView>
  </sheetViews>
  <sheetFormatPr defaultRowHeight="15" x14ac:dyDescent="0.25"/>
  <cols>
    <col min="1" max="1" width="96.42578125" customWidth="1"/>
    <col min="2" max="2" width="15.7109375" style="1" customWidth="1"/>
    <col min="3" max="3" width="21.42578125" style="1" customWidth="1"/>
    <col min="4" max="4" width="24.5703125" style="1" customWidth="1"/>
    <col min="5" max="5" width="15.7109375" style="1" customWidth="1"/>
    <col min="6" max="6" width="23.42578125" style="1" customWidth="1"/>
    <col min="7" max="7" width="26" style="1" customWidth="1"/>
    <col min="8" max="8" width="23.140625" style="1" customWidth="1"/>
    <col min="9" max="9" width="24.5703125" style="1" customWidth="1"/>
    <col min="10" max="10" width="25.140625" style="1" customWidth="1"/>
    <col min="11" max="11" width="23.140625" style="1" customWidth="1"/>
    <col min="12" max="12" width="24.28515625" style="1" customWidth="1"/>
    <col min="13" max="13" width="24" style="1" customWidth="1"/>
    <col min="14" max="14" width="26" style="1" customWidth="1"/>
    <col min="15" max="15" width="24.85546875" style="1" customWidth="1"/>
    <col min="16" max="16" width="26.28515625" style="1" customWidth="1"/>
    <col min="17" max="17" width="11.7109375" style="1" customWidth="1"/>
    <col min="18" max="133" width="15.7109375" style="1" customWidth="1"/>
    <col min="134" max="134" width="13" customWidth="1"/>
    <col min="135" max="135" width="22.28515625" customWidth="1"/>
    <col min="136" max="137" width="13.42578125" style="1" customWidth="1"/>
    <col min="138" max="138" width="15.7109375" customWidth="1"/>
    <col min="139" max="139" width="13" customWidth="1"/>
    <col min="140" max="140" width="15.7109375" customWidth="1"/>
    <col min="141" max="141" width="13.5703125" customWidth="1"/>
    <col min="142" max="142" width="15.7109375" customWidth="1"/>
    <col min="143" max="143" width="12.7109375" customWidth="1"/>
    <col min="144" max="144" width="15.7109375" customWidth="1"/>
    <col min="145" max="145" width="12.5703125" customWidth="1"/>
    <col min="146" max="146" width="13.42578125" style="1" customWidth="1"/>
    <col min="147" max="147" width="12.85546875" style="1" customWidth="1"/>
    <col min="148" max="148" width="13.28515625" style="1" customWidth="1"/>
    <col min="149" max="149" width="12.7109375" style="1" customWidth="1"/>
    <col min="150" max="150" width="15.7109375" style="1" customWidth="1"/>
    <col min="151" max="151" width="14.5703125" style="1" customWidth="1"/>
    <col min="152" max="152" width="16.140625" customWidth="1"/>
    <col min="153" max="153" width="20.7109375" customWidth="1"/>
    <col min="154" max="155" width="20.7109375" style="1" customWidth="1"/>
    <col min="156" max="156" width="13.42578125" customWidth="1"/>
    <col min="157" max="157" width="17.28515625" customWidth="1"/>
    <col min="158" max="158" width="16.85546875" customWidth="1"/>
    <col min="159" max="159" width="28.140625" customWidth="1"/>
    <col min="160" max="160" width="12.5703125" customWidth="1"/>
    <col min="161" max="161" width="18.85546875" customWidth="1"/>
    <col min="163" max="163" width="15.28515625" customWidth="1"/>
    <col min="164" max="164" width="14.85546875" customWidth="1"/>
    <col min="165" max="165" width="22" customWidth="1"/>
    <col min="166" max="166" width="10.85546875" customWidth="1"/>
    <col min="167" max="167" width="13.7109375" customWidth="1"/>
    <col min="169" max="169" width="12.85546875" customWidth="1"/>
  </cols>
  <sheetData>
    <row r="1" spans="1:155" ht="231.75" customHeight="1" thickBot="1" x14ac:dyDescent="0.3">
      <c r="A1" s="15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BX1"/>
      <c r="BY1"/>
      <c r="BZ1"/>
      <c r="CA1"/>
      <c r="CB1"/>
      <c r="CC1"/>
      <c r="CJ1"/>
      <c r="CK1"/>
      <c r="CL1"/>
      <c r="CM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F1"/>
      <c r="EG1"/>
      <c r="EP1"/>
      <c r="EQ1"/>
      <c r="ER1"/>
      <c r="ES1"/>
      <c r="ET1"/>
      <c r="EU1"/>
      <c r="EX1"/>
      <c r="EY1"/>
    </row>
    <row r="2" spans="1:155" ht="48" customHeight="1" thickBot="1" x14ac:dyDescent="0.55000000000000004">
      <c r="A2" s="16" t="s">
        <v>4</v>
      </c>
      <c r="B2" s="99" t="s">
        <v>45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  <c r="AN2"/>
      <c r="AO2"/>
      <c r="AZ2"/>
      <c r="BA2"/>
      <c r="BB2"/>
      <c r="BC2"/>
      <c r="BD2"/>
      <c r="BE2"/>
      <c r="BL2"/>
      <c r="BM2"/>
      <c r="BN2"/>
      <c r="BO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F2"/>
      <c r="EG2"/>
      <c r="EP2"/>
      <c r="EQ2"/>
      <c r="ER2"/>
      <c r="ES2"/>
      <c r="ET2"/>
      <c r="EU2"/>
      <c r="EX2"/>
      <c r="EY2"/>
    </row>
    <row r="3" spans="1:155" ht="45.75" customHeight="1" thickBot="1" x14ac:dyDescent="0.3">
      <c r="A3" s="82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102" t="s">
        <v>3</v>
      </c>
      <c r="Q3" s="103"/>
      <c r="S3"/>
      <c r="AT3"/>
      <c r="AU3"/>
      <c r="BF3"/>
      <c r="BG3"/>
      <c r="BH3"/>
      <c r="BI3"/>
      <c r="BJ3"/>
      <c r="BK3"/>
      <c r="BR3"/>
      <c r="BS3"/>
      <c r="BT3"/>
      <c r="BU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F3"/>
      <c r="EG3"/>
      <c r="EP3"/>
      <c r="EQ3"/>
      <c r="ER3"/>
      <c r="ES3"/>
      <c r="ET3"/>
      <c r="EU3"/>
      <c r="EX3"/>
      <c r="EY3"/>
    </row>
    <row r="4" spans="1:155" s="1" customFormat="1" ht="73.5" customHeight="1" x14ac:dyDescent="0.25">
      <c r="A4" s="83"/>
      <c r="B4" s="94" t="s">
        <v>6</v>
      </c>
      <c r="C4" s="95"/>
      <c r="D4" s="94" t="s">
        <v>7</v>
      </c>
      <c r="E4" s="95"/>
      <c r="F4" s="94" t="s">
        <v>8</v>
      </c>
      <c r="G4" s="96"/>
      <c r="H4" s="97" t="s">
        <v>9</v>
      </c>
      <c r="I4" s="98"/>
      <c r="J4"/>
      <c r="K4"/>
      <c r="L4"/>
    </row>
    <row r="5" spans="1:155" s="1" customFormat="1" ht="36" customHeight="1" thickBot="1" x14ac:dyDescent="0.3">
      <c r="A5" s="84"/>
      <c r="B5" s="20" t="s">
        <v>12</v>
      </c>
      <c r="C5" s="22" t="s">
        <v>13</v>
      </c>
      <c r="D5" s="17" t="s">
        <v>12</v>
      </c>
      <c r="E5" s="18" t="s">
        <v>13</v>
      </c>
      <c r="F5" s="17" t="s">
        <v>12</v>
      </c>
      <c r="G5" s="19" t="s">
        <v>13</v>
      </c>
      <c r="H5" s="70" t="s">
        <v>15</v>
      </c>
      <c r="I5" s="71"/>
      <c r="J5"/>
      <c r="K5"/>
      <c r="L5"/>
    </row>
    <row r="6" spans="1:155" s="1" customFormat="1" ht="86.25" customHeight="1" thickBot="1" x14ac:dyDescent="0.3">
      <c r="A6" s="24" t="s">
        <v>14</v>
      </c>
      <c r="B6" s="27">
        <v>3060</v>
      </c>
      <c r="C6" s="29">
        <v>3420</v>
      </c>
      <c r="D6" s="30">
        <v>3330</v>
      </c>
      <c r="E6" s="31">
        <v>3690</v>
      </c>
      <c r="F6" s="32">
        <v>3600</v>
      </c>
      <c r="G6" s="33">
        <v>3960</v>
      </c>
      <c r="H6" s="72">
        <v>5850</v>
      </c>
      <c r="I6" s="73"/>
    </row>
    <row r="7" spans="1:155" s="1" customFormat="1" ht="99.75" customHeight="1" thickBot="1" x14ac:dyDescent="0.3">
      <c r="A7" s="25" t="s">
        <v>18</v>
      </c>
      <c r="B7" s="38">
        <v>3420</v>
      </c>
      <c r="C7" s="36">
        <v>3780</v>
      </c>
      <c r="D7" s="38">
        <v>3690</v>
      </c>
      <c r="E7" s="36">
        <v>4050</v>
      </c>
      <c r="F7" s="38">
        <v>3960</v>
      </c>
      <c r="G7" s="41">
        <v>4320</v>
      </c>
      <c r="H7" s="74">
        <v>6210</v>
      </c>
      <c r="I7" s="75"/>
      <c r="J7"/>
      <c r="K7"/>
      <c r="L7"/>
    </row>
    <row r="8" spans="1:155" s="1" customFormat="1" ht="99.75" customHeight="1" thickBot="1" x14ac:dyDescent="0.3">
      <c r="A8" s="25" t="s">
        <v>17</v>
      </c>
      <c r="B8" s="39">
        <v>3780</v>
      </c>
      <c r="C8" s="34">
        <v>4140</v>
      </c>
      <c r="D8" s="39">
        <v>4050</v>
      </c>
      <c r="E8" s="34">
        <v>4410</v>
      </c>
      <c r="F8" s="39">
        <v>4320</v>
      </c>
      <c r="G8" s="42">
        <v>4680</v>
      </c>
      <c r="H8" s="74">
        <v>6570</v>
      </c>
      <c r="I8" s="75"/>
    </row>
    <row r="9" spans="1:155" s="1" customFormat="1" ht="93.75" customHeight="1" thickBot="1" x14ac:dyDescent="0.3">
      <c r="A9" s="26" t="s">
        <v>16</v>
      </c>
      <c r="B9" s="40">
        <v>4860</v>
      </c>
      <c r="C9" s="43">
        <v>5220</v>
      </c>
      <c r="D9" s="40">
        <v>5130</v>
      </c>
      <c r="E9" s="43">
        <v>5490</v>
      </c>
      <c r="F9" s="40">
        <v>5400</v>
      </c>
      <c r="G9" s="37">
        <v>5760</v>
      </c>
      <c r="H9" s="76">
        <v>7650</v>
      </c>
      <c r="I9" s="77"/>
    </row>
    <row r="10" spans="1:155" s="1" customFormat="1" ht="24.9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AZ10"/>
    </row>
    <row r="11" spans="1:155" s="1" customFormat="1" ht="24.95" customHeight="1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Z11"/>
      <c r="AA11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3"/>
      <c r="AY11" s="3"/>
      <c r="AZ11" s="13"/>
      <c r="BA11" s="13"/>
      <c r="BB11" s="3"/>
      <c r="BC11" s="3"/>
      <c r="BV11" s="3"/>
      <c r="BW11" s="3"/>
      <c r="BX11" s="10"/>
      <c r="BY11" s="10"/>
      <c r="BZ11" s="9"/>
      <c r="CA11" s="9"/>
      <c r="CB11" s="12"/>
      <c r="CC11" s="12"/>
      <c r="CD11" s="12"/>
      <c r="CE11" s="12"/>
      <c r="CF11" s="7"/>
      <c r="CG11" s="7"/>
      <c r="CH11" s="11"/>
      <c r="CI11" s="11"/>
      <c r="CJ11" s="11"/>
      <c r="CK11" s="11"/>
      <c r="CL11" s="4"/>
      <c r="CM11" s="2"/>
      <c r="CN11" s="5"/>
      <c r="CO11" s="5"/>
      <c r="CP11" s="4"/>
      <c r="CQ11" s="2"/>
      <c r="CR11" s="4"/>
      <c r="CS11" s="2"/>
      <c r="CT11" s="4"/>
      <c r="CU11" s="2"/>
      <c r="CV11" s="2"/>
      <c r="CW11" s="2"/>
      <c r="CX11" s="2"/>
      <c r="CY11" s="2"/>
      <c r="CZ11" s="2"/>
      <c r="DA11" s="2"/>
      <c r="DB11" s="2"/>
      <c r="DC11" s="2"/>
      <c r="DD11" s="4"/>
      <c r="DE11" s="2"/>
      <c r="DF11" s="6"/>
      <c r="DG11" s="6"/>
    </row>
    <row r="12" spans="1:155" ht="26.25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55" ht="26.25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55" ht="26.25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55" ht="26.25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55" ht="26.2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customFormat="1" ht="26.25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customFormat="1" ht="26.25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customFormat="1" ht="26.25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customFormat="1" ht="26.25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customFormat="1" ht="26.25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customFormat="1" ht="26.25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customFormat="1" ht="26.25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customFormat="1" ht="26.25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customFormat="1" ht="26.25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customFormat="1" ht="26.25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customFormat="1" ht="26.25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customFormat="1" ht="26.25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customFormat="1" ht="26.25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customFormat="1" ht="26.25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customFormat="1" ht="26.25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customFormat="1" ht="26.25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customFormat="1" ht="26.25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customFormat="1" ht="26.25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customFormat="1" ht="26.25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customFormat="1" ht="26.25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customFormat="1" ht="26.25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customFormat="1" ht="26.25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customFormat="1" ht="26.25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customFormat="1" ht="26.25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customFormat="1" ht="26.25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customFormat="1" ht="26.25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customFormat="1" ht="26.25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customFormat="1" ht="26.25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customFormat="1" ht="26.25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customFormat="1" ht="26.25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customFormat="1" ht="26.25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customFormat="1" ht="26.25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customFormat="1" ht="26.25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customFormat="1" ht="26.25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customFormat="1" ht="26.25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customFormat="1" ht="26.25" x14ac:dyDescent="0.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customFormat="1" ht="26.25" x14ac:dyDescent="0.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customFormat="1" ht="26.25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customFormat="1" ht="26.25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customFormat="1" ht="26.25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customFormat="1" ht="26.25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customFormat="1" ht="26.25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customFormat="1" ht="26.25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customFormat="1" ht="26.25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customFormat="1" ht="26.25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customFormat="1" ht="26.25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customFormat="1" ht="26.25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customFormat="1" ht="26.25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customFormat="1" ht="26.25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customFormat="1" ht="26.25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customFormat="1" ht="26.25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customFormat="1" ht="26.25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customFormat="1" ht="26.25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customFormat="1" ht="26.25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customFormat="1" ht="26.25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customFormat="1" ht="26.25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customFormat="1" ht="26.25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customFormat="1" ht="26.25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customFormat="1" ht="26.25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customFormat="1" ht="26.25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customFormat="1" ht="26.25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customFormat="1" ht="26.25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customFormat="1" ht="26.25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customFormat="1" ht="26.25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customFormat="1" ht="26.25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customFormat="1" ht="26.25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customFormat="1" ht="26.25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customFormat="1" ht="26.25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customFormat="1" ht="26.25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customFormat="1" ht="26.25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customFormat="1" ht="26.25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customFormat="1" ht="26.25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customFormat="1" ht="26.25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customFormat="1" ht="26.25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customFormat="1" ht="26.25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customFormat="1" ht="26.25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customFormat="1" ht="26.25" x14ac:dyDescent="0.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customFormat="1" ht="26.25" x14ac:dyDescent="0.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customFormat="1" ht="26.25" x14ac:dyDescent="0.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customFormat="1" ht="26.25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customFormat="1" ht="26.25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customFormat="1" ht="26.25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customFormat="1" ht="26.25" x14ac:dyDescent="0.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</sheetData>
  <mergeCells count="14">
    <mergeCell ref="B1:Q1"/>
    <mergeCell ref="B4:C4"/>
    <mergeCell ref="D4:E4"/>
    <mergeCell ref="H4:I4"/>
    <mergeCell ref="F4:G4"/>
    <mergeCell ref="B2:Q2"/>
    <mergeCell ref="P3:Q3"/>
    <mergeCell ref="A3:A5"/>
    <mergeCell ref="B3:O3"/>
    <mergeCell ref="H5:I5"/>
    <mergeCell ref="H6:I6"/>
    <mergeCell ref="H7:I7"/>
    <mergeCell ref="H8:I8"/>
    <mergeCell ref="H9:I9"/>
  </mergeCells>
  <pageMargins left="0.25" right="0.25" top="0.75" bottom="0.75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98"/>
  <sheetViews>
    <sheetView zoomScale="50" zoomScaleNormal="50" workbookViewId="0">
      <selection activeCell="B2" sqref="B2:R2"/>
    </sheetView>
  </sheetViews>
  <sheetFormatPr defaultRowHeight="15" x14ac:dyDescent="0.25"/>
  <cols>
    <col min="1" max="1" width="96.42578125" style="1" customWidth="1"/>
    <col min="2" max="2" width="15.7109375" style="1" customWidth="1"/>
    <col min="3" max="3" width="9.140625" style="1" customWidth="1"/>
    <col min="4" max="4" width="24.5703125" style="1" customWidth="1"/>
    <col min="5" max="5" width="15.7109375" style="1" customWidth="1"/>
    <col min="6" max="6" width="10.28515625" style="1" customWidth="1"/>
    <col min="7" max="7" width="26" style="1" customWidth="1"/>
    <col min="8" max="8" width="23.140625" style="1" customWidth="1"/>
    <col min="9" max="9" width="24.5703125" style="1" customWidth="1"/>
    <col min="10" max="10" width="25.140625" style="1" customWidth="1"/>
    <col min="11" max="11" width="23.140625" style="1" customWidth="1"/>
    <col min="12" max="12" width="24.28515625" style="1" customWidth="1"/>
    <col min="13" max="13" width="24" style="1" customWidth="1"/>
    <col min="14" max="14" width="26" style="1" customWidth="1"/>
    <col min="15" max="15" width="24.85546875" style="1" customWidth="1"/>
    <col min="16" max="16" width="26.28515625" style="1" customWidth="1"/>
    <col min="17" max="17" width="2.28515625" style="1" customWidth="1"/>
    <col min="18" max="18" width="29.42578125" style="1" customWidth="1"/>
    <col min="19" max="133" width="15.7109375" style="1" customWidth="1"/>
    <col min="134" max="134" width="13" style="1" customWidth="1"/>
    <col min="135" max="135" width="22.28515625" style="1" customWidth="1"/>
    <col min="136" max="137" width="13.42578125" style="1" customWidth="1"/>
    <col min="138" max="138" width="15.7109375" style="1" customWidth="1"/>
    <col min="139" max="139" width="13" style="1" customWidth="1"/>
    <col min="140" max="140" width="15.7109375" style="1" customWidth="1"/>
    <col min="141" max="141" width="13.5703125" style="1" customWidth="1"/>
    <col min="142" max="142" width="15.7109375" style="1" customWidth="1"/>
    <col min="143" max="143" width="12.7109375" style="1" customWidth="1"/>
    <col min="144" max="144" width="15.7109375" style="1" customWidth="1"/>
    <col min="145" max="145" width="12.5703125" style="1" customWidth="1"/>
    <col min="146" max="146" width="13.42578125" style="1" customWidth="1"/>
    <col min="147" max="147" width="12.85546875" style="1" customWidth="1"/>
    <col min="148" max="148" width="13.28515625" style="1" customWidth="1"/>
    <col min="149" max="149" width="12.7109375" style="1" customWidth="1"/>
    <col min="150" max="150" width="15.7109375" style="1" customWidth="1"/>
    <col min="151" max="151" width="14.5703125" style="1" customWidth="1"/>
    <col min="152" max="152" width="16.140625" style="1" customWidth="1"/>
    <col min="153" max="155" width="20.7109375" style="1" customWidth="1"/>
    <col min="156" max="156" width="13.42578125" style="1" customWidth="1"/>
    <col min="157" max="157" width="17.28515625" style="1" customWidth="1"/>
    <col min="158" max="158" width="16.85546875" style="1" customWidth="1"/>
    <col min="159" max="159" width="28.140625" style="1" customWidth="1"/>
    <col min="160" max="160" width="12.5703125" style="1" customWidth="1"/>
    <col min="161" max="161" width="18.85546875" style="1" customWidth="1"/>
    <col min="162" max="162" width="9.140625" style="1"/>
    <col min="163" max="163" width="15.28515625" style="1" customWidth="1"/>
    <col min="164" max="164" width="14.85546875" style="1" customWidth="1"/>
    <col min="165" max="165" width="22" style="1" customWidth="1"/>
    <col min="166" max="166" width="10.85546875" style="1" customWidth="1"/>
    <col min="167" max="167" width="13.7109375" style="1" customWidth="1"/>
    <col min="168" max="168" width="9.140625" style="1"/>
    <col min="169" max="169" width="12.85546875" style="1" customWidth="1"/>
    <col min="170" max="16384" width="9.140625" style="1"/>
  </cols>
  <sheetData>
    <row r="1" spans="1:111" ht="266.25" customHeight="1" thickBot="1" x14ac:dyDescent="0.3">
      <c r="A1" s="1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11" ht="48" customHeight="1" thickBot="1" x14ac:dyDescent="0.55000000000000004">
      <c r="A2" s="16" t="s">
        <v>4</v>
      </c>
      <c r="B2" s="106" t="s">
        <v>46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11" ht="45.75" customHeight="1" thickBot="1" x14ac:dyDescent="0.3">
      <c r="A3" s="82" t="s">
        <v>0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11" ht="73.5" customHeight="1" thickBot="1" x14ac:dyDescent="0.3">
      <c r="A4" s="83"/>
      <c r="B4" s="92" t="s">
        <v>5</v>
      </c>
      <c r="C4" s="93"/>
      <c r="D4" s="104"/>
      <c r="E4" s="94" t="s">
        <v>10</v>
      </c>
      <c r="F4" s="95"/>
      <c r="G4" s="96"/>
      <c r="H4" s="94" t="s">
        <v>11</v>
      </c>
      <c r="I4" s="96"/>
      <c r="J4" s="94" t="s">
        <v>6</v>
      </c>
      <c r="K4" s="96"/>
      <c r="L4" s="94" t="s">
        <v>7</v>
      </c>
      <c r="M4" s="96"/>
      <c r="N4" s="94" t="s">
        <v>8</v>
      </c>
      <c r="O4" s="96"/>
      <c r="P4" s="110" t="s">
        <v>9</v>
      </c>
      <c r="Q4" s="111"/>
      <c r="R4" s="112"/>
    </row>
    <row r="5" spans="1:111" ht="36" customHeight="1" thickBot="1" x14ac:dyDescent="0.3">
      <c r="A5" s="84"/>
      <c r="B5" s="87" t="s">
        <v>1</v>
      </c>
      <c r="C5" s="88" t="s">
        <v>2</v>
      </c>
      <c r="D5" s="21" t="s">
        <v>2</v>
      </c>
      <c r="E5" s="87" t="s">
        <v>1</v>
      </c>
      <c r="F5" s="88" t="s">
        <v>2</v>
      </c>
      <c r="G5" s="21" t="s">
        <v>2</v>
      </c>
      <c r="H5" s="20" t="s">
        <v>12</v>
      </c>
      <c r="I5" s="21" t="s">
        <v>13</v>
      </c>
      <c r="J5" s="20" t="s">
        <v>12</v>
      </c>
      <c r="K5" s="21" t="s">
        <v>13</v>
      </c>
      <c r="L5" s="17" t="s">
        <v>12</v>
      </c>
      <c r="M5" s="19" t="s">
        <v>13</v>
      </c>
      <c r="N5" s="17" t="s">
        <v>12</v>
      </c>
      <c r="O5" s="19" t="s">
        <v>13</v>
      </c>
      <c r="P5" s="113" t="s">
        <v>1</v>
      </c>
      <c r="Q5" s="114" t="s">
        <v>2</v>
      </c>
      <c r="R5" s="53" t="s">
        <v>2</v>
      </c>
    </row>
    <row r="6" spans="1:111" ht="86.25" customHeight="1" thickBot="1" x14ac:dyDescent="0.3">
      <c r="A6" s="24" t="s">
        <v>14</v>
      </c>
      <c r="B6" s="85">
        <v>2250</v>
      </c>
      <c r="C6" s="86"/>
      <c r="D6" s="54">
        <v>2700</v>
      </c>
      <c r="E6" s="85">
        <v>2250</v>
      </c>
      <c r="F6" s="86"/>
      <c r="G6" s="54">
        <v>2700</v>
      </c>
      <c r="H6" s="27">
        <v>2250</v>
      </c>
      <c r="I6" s="28">
        <v>2700</v>
      </c>
      <c r="J6" s="27">
        <v>2790</v>
      </c>
      <c r="K6" s="28">
        <v>3150</v>
      </c>
      <c r="L6" s="30">
        <v>3150</v>
      </c>
      <c r="M6" s="55">
        <v>3510</v>
      </c>
      <c r="N6" s="30">
        <v>3150</v>
      </c>
      <c r="O6" s="55">
        <v>3510</v>
      </c>
      <c r="P6" s="85">
        <v>2250</v>
      </c>
      <c r="Q6" s="86"/>
      <c r="R6" s="54">
        <v>2700</v>
      </c>
    </row>
    <row r="7" spans="1:111" ht="99.75" customHeight="1" thickBot="1" x14ac:dyDescent="0.3">
      <c r="A7" s="25" t="s">
        <v>19</v>
      </c>
      <c r="B7" s="79">
        <v>2700</v>
      </c>
      <c r="C7" s="80"/>
      <c r="D7" s="42">
        <v>3150</v>
      </c>
      <c r="E7" s="79">
        <v>2700</v>
      </c>
      <c r="F7" s="80"/>
      <c r="G7" s="42">
        <v>3150</v>
      </c>
      <c r="H7" s="38">
        <v>2700</v>
      </c>
      <c r="I7" s="41">
        <v>3150</v>
      </c>
      <c r="J7" s="38">
        <v>3510</v>
      </c>
      <c r="K7" s="41">
        <v>3690</v>
      </c>
      <c r="L7" s="38">
        <v>3780</v>
      </c>
      <c r="M7" s="41">
        <v>4500</v>
      </c>
      <c r="N7" s="38">
        <v>3780</v>
      </c>
      <c r="O7" s="41">
        <v>4500</v>
      </c>
      <c r="P7" s="79">
        <v>2700</v>
      </c>
      <c r="Q7" s="80"/>
      <c r="R7" s="42">
        <v>3150</v>
      </c>
    </row>
    <row r="8" spans="1:111" ht="99.75" customHeight="1" thickBot="1" x14ac:dyDescent="0.3">
      <c r="A8" s="56" t="s">
        <v>20</v>
      </c>
      <c r="B8" s="76">
        <v>3150</v>
      </c>
      <c r="C8" s="78"/>
      <c r="D8" s="37">
        <v>3150</v>
      </c>
      <c r="E8" s="76">
        <v>3150</v>
      </c>
      <c r="F8" s="78"/>
      <c r="G8" s="37">
        <v>3150</v>
      </c>
      <c r="H8" s="40">
        <v>3150</v>
      </c>
      <c r="I8" s="37">
        <v>3150</v>
      </c>
      <c r="J8" s="40">
        <v>3690</v>
      </c>
      <c r="K8" s="37">
        <v>3690</v>
      </c>
      <c r="L8" s="40">
        <v>4500</v>
      </c>
      <c r="M8" s="37">
        <v>4500</v>
      </c>
      <c r="N8" s="40">
        <v>4500</v>
      </c>
      <c r="O8" s="37">
        <v>4500</v>
      </c>
      <c r="P8" s="76">
        <v>3150</v>
      </c>
      <c r="Q8" s="78"/>
      <c r="R8" s="37">
        <v>3150</v>
      </c>
    </row>
    <row r="9" spans="1:111" ht="24.95" customHeight="1" x14ac:dyDescent="0.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11" ht="24.9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3"/>
      <c r="AY10" s="13"/>
      <c r="AZ10" s="13"/>
      <c r="BA10" s="13"/>
      <c r="BB10" s="13"/>
      <c r="BC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4"/>
      <c r="CM10" s="6"/>
      <c r="CN10" s="6"/>
      <c r="CO10" s="6"/>
      <c r="CP10" s="4"/>
      <c r="CQ10" s="6"/>
      <c r="CR10" s="4"/>
      <c r="CS10" s="6"/>
      <c r="CT10" s="4"/>
      <c r="CU10" s="6"/>
      <c r="CV10" s="6"/>
      <c r="CW10" s="6"/>
      <c r="CX10" s="6"/>
      <c r="CY10" s="6"/>
      <c r="CZ10" s="6"/>
      <c r="DA10" s="6"/>
      <c r="DB10" s="6"/>
      <c r="DC10" s="6"/>
      <c r="DD10" s="4"/>
      <c r="DE10" s="6"/>
      <c r="DF10" s="6"/>
      <c r="DG10" s="6"/>
    </row>
    <row r="11" spans="1:111" ht="26.25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11" ht="26.25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11" ht="26.25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11" ht="26.25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11" ht="26.25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11" ht="26.2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6.25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26.25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6.25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6.25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6.25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6.25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6.25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6.25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26.25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26.25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6.25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6.25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26.25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26.25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6.25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6.25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26.25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6.25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26.25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6.25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6.25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26.25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26.25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26.25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26.25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26.25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26.25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26.25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26.25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26.25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26.25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26.25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26.25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26.25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26.25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26.25" x14ac:dyDescent="0.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26.25" x14ac:dyDescent="0.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26.25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26.25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26.25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26.25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26.25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26.25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26.25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26.25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26.25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26.25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26.25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26.25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26.25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26.25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26.25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26.25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26.25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26.25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26.25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26.25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26.25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26.25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26.25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6.25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6.25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26.25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26.25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26.25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26.25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26.25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26.25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26.25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26.25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26.25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26.25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26.25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26.25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26.25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26.25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26.25" x14ac:dyDescent="0.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26.25" x14ac:dyDescent="0.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26.25" x14ac:dyDescent="0.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26.25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26.25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26.25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</sheetData>
  <mergeCells count="23">
    <mergeCell ref="B8:C8"/>
    <mergeCell ref="E8:F8"/>
    <mergeCell ref="P8:Q8"/>
    <mergeCell ref="N4:O4"/>
    <mergeCell ref="B5:C5"/>
    <mergeCell ref="E5:F5"/>
    <mergeCell ref="P5:Q5"/>
    <mergeCell ref="B6:C6"/>
    <mergeCell ref="B1:R1"/>
    <mergeCell ref="B2:R2"/>
    <mergeCell ref="B3:R3"/>
    <mergeCell ref="P4:R4"/>
    <mergeCell ref="B7:C7"/>
    <mergeCell ref="E7:F7"/>
    <mergeCell ref="P7:Q7"/>
    <mergeCell ref="E6:F6"/>
    <mergeCell ref="P6:Q6"/>
    <mergeCell ref="L4:M4"/>
    <mergeCell ref="A3:A5"/>
    <mergeCell ref="B4:D4"/>
    <mergeCell ref="E4:G4"/>
    <mergeCell ref="H4:I4"/>
    <mergeCell ref="J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E98"/>
  <sheetViews>
    <sheetView topLeftCell="A4" zoomScale="50" zoomScaleNormal="50" workbookViewId="0">
      <selection activeCell="K11" sqref="K11"/>
    </sheetView>
  </sheetViews>
  <sheetFormatPr defaultRowHeight="15" x14ac:dyDescent="0.25"/>
  <cols>
    <col min="1" max="1" width="96.42578125" style="1" customWidth="1"/>
    <col min="2" max="2" width="15.7109375" style="1" customWidth="1"/>
    <col min="3" max="3" width="9.140625" style="1" customWidth="1"/>
    <col min="4" max="4" width="24.5703125" style="1" customWidth="1"/>
    <col min="5" max="5" width="15.7109375" style="1" customWidth="1"/>
    <col min="6" max="6" width="10.28515625" style="1" customWidth="1"/>
    <col min="7" max="7" width="26" style="1" customWidth="1"/>
    <col min="8" max="8" width="23.140625" style="1" customWidth="1"/>
    <col min="9" max="9" width="24.5703125" style="1" customWidth="1"/>
    <col min="10" max="10" width="25.140625" style="1" customWidth="1"/>
    <col min="11" max="11" width="23.140625" style="1" customWidth="1"/>
    <col min="12" max="12" width="24.28515625" style="1" customWidth="1"/>
    <col min="13" max="13" width="24" style="1" customWidth="1"/>
    <col min="14" max="14" width="26" style="1" customWidth="1"/>
    <col min="15" max="15" width="24.85546875" style="1" customWidth="1"/>
    <col min="16" max="131" width="15.7109375" style="1" customWidth="1"/>
    <col min="132" max="132" width="13" style="1" customWidth="1"/>
    <col min="133" max="133" width="22.28515625" style="1" customWidth="1"/>
    <col min="134" max="135" width="13.42578125" style="1" customWidth="1"/>
    <col min="136" max="136" width="15.7109375" style="1" customWidth="1"/>
    <col min="137" max="137" width="13" style="1" customWidth="1"/>
    <col min="138" max="138" width="15.7109375" style="1" customWidth="1"/>
    <col min="139" max="139" width="13.5703125" style="1" customWidth="1"/>
    <col min="140" max="140" width="15.7109375" style="1" customWidth="1"/>
    <col min="141" max="141" width="12.7109375" style="1" customWidth="1"/>
    <col min="142" max="142" width="15.7109375" style="1" customWidth="1"/>
    <col min="143" max="143" width="12.5703125" style="1" customWidth="1"/>
    <col min="144" max="144" width="13.42578125" style="1" customWidth="1"/>
    <col min="145" max="145" width="12.85546875" style="1" customWidth="1"/>
    <col min="146" max="146" width="13.28515625" style="1" customWidth="1"/>
    <col min="147" max="147" width="12.7109375" style="1" customWidth="1"/>
    <col min="148" max="148" width="15.7109375" style="1" customWidth="1"/>
    <col min="149" max="149" width="14.5703125" style="1" customWidth="1"/>
    <col min="150" max="150" width="16.140625" style="1" customWidth="1"/>
    <col min="151" max="153" width="20.7109375" style="1" customWidth="1"/>
    <col min="154" max="154" width="13.42578125" style="1" customWidth="1"/>
    <col min="155" max="155" width="17.28515625" style="1" customWidth="1"/>
    <col min="156" max="156" width="16.85546875" style="1" customWidth="1"/>
    <col min="157" max="157" width="28.140625" style="1" customWidth="1"/>
    <col min="158" max="158" width="12.5703125" style="1" customWidth="1"/>
    <col min="159" max="159" width="18.85546875" style="1" customWidth="1"/>
    <col min="160" max="160" width="9.140625" style="1"/>
    <col min="161" max="161" width="15.28515625" style="1" customWidth="1"/>
    <col min="162" max="162" width="14.85546875" style="1" customWidth="1"/>
    <col min="163" max="163" width="22" style="1" customWidth="1"/>
    <col min="164" max="164" width="10.85546875" style="1" customWidth="1"/>
    <col min="165" max="165" width="13.7109375" style="1" customWidth="1"/>
    <col min="166" max="166" width="9.140625" style="1"/>
    <col min="167" max="167" width="12.85546875" style="1" customWidth="1"/>
    <col min="168" max="16384" width="9.140625" style="1"/>
  </cols>
  <sheetData>
    <row r="1" spans="1:109" ht="266.25" customHeight="1" thickBot="1" x14ac:dyDescent="0.3">
      <c r="A1" s="15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09" ht="48" customHeight="1" thickBot="1" x14ac:dyDescent="0.55000000000000004">
      <c r="A2" s="16" t="s">
        <v>4</v>
      </c>
      <c r="B2" s="99" t="s">
        <v>47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09" ht="45.75" customHeight="1" thickBot="1" x14ac:dyDescent="0.3">
      <c r="A3" s="82" t="s">
        <v>0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09" ht="73.5" customHeight="1" x14ac:dyDescent="0.25">
      <c r="A4" s="83"/>
      <c r="B4" s="92" t="s">
        <v>5</v>
      </c>
      <c r="C4" s="93"/>
      <c r="D4" s="93"/>
      <c r="E4" s="94" t="s">
        <v>10</v>
      </c>
      <c r="F4" s="95"/>
      <c r="G4" s="95"/>
      <c r="H4" s="94" t="s">
        <v>11</v>
      </c>
      <c r="I4" s="96"/>
      <c r="J4" s="94" t="s">
        <v>6</v>
      </c>
      <c r="K4" s="95"/>
      <c r="L4" s="94" t="s">
        <v>7</v>
      </c>
      <c r="M4" s="95"/>
      <c r="N4" s="94" t="s">
        <v>8</v>
      </c>
      <c r="O4" s="96"/>
    </row>
    <row r="5" spans="1:109" ht="36" customHeight="1" thickBot="1" x14ac:dyDescent="0.3">
      <c r="A5" s="84"/>
      <c r="B5" s="87" t="s">
        <v>1</v>
      </c>
      <c r="C5" s="88" t="s">
        <v>2</v>
      </c>
      <c r="D5" s="23" t="s">
        <v>2</v>
      </c>
      <c r="E5" s="87" t="s">
        <v>1</v>
      </c>
      <c r="F5" s="88" t="s">
        <v>2</v>
      </c>
      <c r="G5" s="23" t="s">
        <v>2</v>
      </c>
      <c r="H5" s="20" t="s">
        <v>12</v>
      </c>
      <c r="I5" s="21" t="s">
        <v>13</v>
      </c>
      <c r="J5" s="20" t="s">
        <v>12</v>
      </c>
      <c r="K5" s="23" t="s">
        <v>13</v>
      </c>
      <c r="L5" s="17" t="s">
        <v>12</v>
      </c>
      <c r="M5" s="18" t="s">
        <v>13</v>
      </c>
      <c r="N5" s="17" t="s">
        <v>12</v>
      </c>
      <c r="O5" s="19" t="s">
        <v>13</v>
      </c>
    </row>
    <row r="6" spans="1:109" ht="86.25" customHeight="1" thickBot="1" x14ac:dyDescent="0.3">
      <c r="A6" s="24" t="s">
        <v>14</v>
      </c>
      <c r="B6" s="85">
        <v>2610</v>
      </c>
      <c r="C6" s="86"/>
      <c r="D6" s="35">
        <v>3330</v>
      </c>
      <c r="E6" s="85">
        <v>2610</v>
      </c>
      <c r="F6" s="86"/>
      <c r="G6" s="35">
        <v>3330</v>
      </c>
      <c r="H6" s="27">
        <v>2610</v>
      </c>
      <c r="I6" s="28">
        <v>3330</v>
      </c>
      <c r="J6" s="27">
        <v>2610</v>
      </c>
      <c r="K6" s="29">
        <v>3330</v>
      </c>
      <c r="L6" s="30">
        <v>2610</v>
      </c>
      <c r="M6" s="31">
        <v>3330</v>
      </c>
      <c r="N6" s="32">
        <v>2610</v>
      </c>
      <c r="O6" s="33">
        <v>3330</v>
      </c>
    </row>
    <row r="7" spans="1:109" ht="99.75" customHeight="1" thickBot="1" x14ac:dyDescent="0.3">
      <c r="A7" s="25" t="s">
        <v>39</v>
      </c>
      <c r="B7" s="79">
        <v>3510</v>
      </c>
      <c r="C7" s="80"/>
      <c r="D7" s="34">
        <v>3870</v>
      </c>
      <c r="E7" s="79">
        <v>3510</v>
      </c>
      <c r="F7" s="80"/>
      <c r="G7" s="34">
        <v>3870</v>
      </c>
      <c r="H7" s="38">
        <v>3510</v>
      </c>
      <c r="I7" s="41">
        <v>3870</v>
      </c>
      <c r="J7" s="38">
        <v>3510</v>
      </c>
      <c r="K7" s="36">
        <v>3870</v>
      </c>
      <c r="L7" s="38">
        <v>3510</v>
      </c>
      <c r="M7" s="36">
        <v>3870</v>
      </c>
      <c r="N7" s="38">
        <v>3510</v>
      </c>
      <c r="O7" s="41">
        <v>3870</v>
      </c>
    </row>
    <row r="8" spans="1:109" ht="93.75" customHeight="1" thickBot="1" x14ac:dyDescent="0.3">
      <c r="A8" s="26" t="s">
        <v>40</v>
      </c>
      <c r="B8" s="76">
        <v>5490</v>
      </c>
      <c r="C8" s="117"/>
      <c r="D8" s="77"/>
      <c r="E8" s="76">
        <v>5490</v>
      </c>
      <c r="F8" s="117"/>
      <c r="G8" s="77"/>
      <c r="H8" s="76">
        <v>5490</v>
      </c>
      <c r="I8" s="77"/>
      <c r="J8" s="51">
        <v>5490</v>
      </c>
      <c r="K8" s="52"/>
      <c r="L8" s="76">
        <v>5490</v>
      </c>
      <c r="M8" s="77"/>
      <c r="N8" s="76">
        <v>5490</v>
      </c>
      <c r="O8" s="77"/>
    </row>
    <row r="9" spans="1:109" ht="24.95" customHeight="1" x14ac:dyDescent="0.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09" ht="24.9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3"/>
      <c r="AW10" s="13"/>
      <c r="AX10" s="13"/>
      <c r="AY10" s="13"/>
      <c r="AZ10" s="13"/>
      <c r="BA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4"/>
      <c r="CK10" s="6"/>
      <c r="CL10" s="6"/>
      <c r="CM10" s="6"/>
      <c r="CN10" s="4"/>
      <c r="CO10" s="6"/>
      <c r="CP10" s="4"/>
      <c r="CQ10" s="6"/>
      <c r="CR10" s="4"/>
      <c r="CS10" s="6"/>
      <c r="CT10" s="6"/>
      <c r="CU10" s="6"/>
      <c r="CV10" s="6"/>
      <c r="CW10" s="6"/>
      <c r="CX10" s="6"/>
      <c r="CY10" s="6"/>
      <c r="CZ10" s="6"/>
      <c r="DA10" s="6"/>
      <c r="DB10" s="4"/>
      <c r="DC10" s="6"/>
      <c r="DD10" s="6"/>
      <c r="DE10" s="6"/>
    </row>
    <row r="11" spans="1:109" ht="26.25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09" ht="26.25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09" ht="26.25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09" ht="26.25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09" ht="26.25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09" ht="26.2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6.25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6.25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6.25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26.25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6.25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26.25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6.25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26.25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6.25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26.25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6.25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26.25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6.25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26.25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6.25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6.25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6.25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26.25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26.25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26.25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6.25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26.25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26.25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6.25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26.25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26.25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26.25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26.25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26.25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6.25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26.25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6.25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26.25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26.25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26.25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26.25" x14ac:dyDescent="0.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26.25" x14ac:dyDescent="0.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26.25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26.25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26.25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26.25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26.25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26.25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26.25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26.25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26.25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26.25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26.25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26.25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26.25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26.25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26.25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26.25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26.25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26.25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26.25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26.25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26.25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26.25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26.25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26.25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26.25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26.25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26.25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26.25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26.25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26.25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26.25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26.25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26.25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26.25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26.25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26.25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26.25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26.25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26.25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26.25" x14ac:dyDescent="0.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26.25" x14ac:dyDescent="0.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26.25" x14ac:dyDescent="0.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26.25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26.25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26.25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</sheetData>
  <mergeCells count="21">
    <mergeCell ref="E8:G8"/>
    <mergeCell ref="H8:I8"/>
    <mergeCell ref="L8:M8"/>
    <mergeCell ref="N8:O8"/>
    <mergeCell ref="B6:C6"/>
    <mergeCell ref="E6:F6"/>
    <mergeCell ref="B7:C7"/>
    <mergeCell ref="E7:F7"/>
    <mergeCell ref="B8:D8"/>
    <mergeCell ref="B1:O1"/>
    <mergeCell ref="B2:O2"/>
    <mergeCell ref="A3:A5"/>
    <mergeCell ref="B4:D4"/>
    <mergeCell ref="E4:G4"/>
    <mergeCell ref="H4:I4"/>
    <mergeCell ref="J4:K4"/>
    <mergeCell ref="B5:C5"/>
    <mergeCell ref="E5:F5"/>
    <mergeCell ref="B3:O3"/>
    <mergeCell ref="L4:M4"/>
    <mergeCell ref="N4:O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100"/>
  <sheetViews>
    <sheetView topLeftCell="A7" zoomScale="50" zoomScaleNormal="50" workbookViewId="0">
      <selection activeCell="B2" sqref="B2:P2"/>
    </sheetView>
  </sheetViews>
  <sheetFormatPr defaultRowHeight="15" x14ac:dyDescent="0.25"/>
  <cols>
    <col min="1" max="1" width="96.42578125" style="1" customWidth="1"/>
    <col min="2" max="2" width="22.5703125" style="1" customWidth="1"/>
    <col min="3" max="3" width="24.5703125" style="1" customWidth="1"/>
    <col min="4" max="4" width="15.7109375" style="1" customWidth="1"/>
    <col min="5" max="5" width="10.28515625" style="1" customWidth="1"/>
    <col min="6" max="6" width="26" style="1" customWidth="1"/>
    <col min="7" max="7" width="23.140625" style="1" customWidth="1"/>
    <col min="8" max="8" width="24.5703125" style="1" customWidth="1"/>
    <col min="9" max="9" width="25.140625" style="1" customWidth="1"/>
    <col min="10" max="10" width="23.140625" style="1" customWidth="1"/>
    <col min="11" max="11" width="24.28515625" style="1" customWidth="1"/>
    <col min="12" max="12" width="24" style="1" customWidth="1"/>
    <col min="13" max="13" width="26" style="1" customWidth="1"/>
    <col min="14" max="14" width="24.85546875" style="1" customWidth="1"/>
    <col min="15" max="15" width="26.28515625" style="1" customWidth="1"/>
    <col min="16" max="16" width="22.5703125" style="1" customWidth="1"/>
    <col min="17" max="132" width="15.7109375" style="1" customWidth="1"/>
    <col min="133" max="133" width="13" style="1" customWidth="1"/>
    <col min="134" max="134" width="22.28515625" style="1" customWidth="1"/>
    <col min="135" max="136" width="13.42578125" style="1" customWidth="1"/>
    <col min="137" max="137" width="15.7109375" style="1" customWidth="1"/>
    <col min="138" max="138" width="13" style="1" customWidth="1"/>
    <col min="139" max="139" width="15.7109375" style="1" customWidth="1"/>
    <col min="140" max="140" width="13.5703125" style="1" customWidth="1"/>
    <col min="141" max="141" width="15.7109375" style="1" customWidth="1"/>
    <col min="142" max="142" width="12.7109375" style="1" customWidth="1"/>
    <col min="143" max="143" width="15.7109375" style="1" customWidth="1"/>
    <col min="144" max="144" width="12.5703125" style="1" customWidth="1"/>
    <col min="145" max="145" width="13.42578125" style="1" customWidth="1"/>
    <col min="146" max="146" width="12.85546875" style="1" customWidth="1"/>
    <col min="147" max="147" width="13.28515625" style="1" customWidth="1"/>
    <col min="148" max="148" width="12.7109375" style="1" customWidth="1"/>
    <col min="149" max="149" width="15.7109375" style="1" customWidth="1"/>
    <col min="150" max="150" width="14.5703125" style="1" customWidth="1"/>
    <col min="151" max="151" width="16.140625" style="1" customWidth="1"/>
    <col min="152" max="154" width="20.7109375" style="1" customWidth="1"/>
    <col min="155" max="155" width="13.42578125" style="1" customWidth="1"/>
    <col min="156" max="156" width="17.28515625" style="1" customWidth="1"/>
    <col min="157" max="157" width="16.85546875" style="1" customWidth="1"/>
    <col min="158" max="158" width="28.140625" style="1" customWidth="1"/>
    <col min="159" max="159" width="12.5703125" style="1" customWidth="1"/>
    <col min="160" max="160" width="18.85546875" style="1" customWidth="1"/>
    <col min="161" max="161" width="9.140625" style="1"/>
    <col min="162" max="162" width="15.28515625" style="1" customWidth="1"/>
    <col min="163" max="163" width="14.85546875" style="1" customWidth="1"/>
    <col min="164" max="164" width="22" style="1" customWidth="1"/>
    <col min="165" max="165" width="10.85546875" style="1" customWidth="1"/>
    <col min="166" max="166" width="13.7109375" style="1" customWidth="1"/>
    <col min="167" max="167" width="9.140625" style="1"/>
    <col min="168" max="168" width="12.85546875" style="1" customWidth="1"/>
    <col min="169" max="16384" width="9.140625" style="1"/>
  </cols>
  <sheetData>
    <row r="1" spans="1:110" ht="266.25" customHeight="1" thickBot="1" x14ac:dyDescent="0.3">
      <c r="A1" s="15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10" ht="48" customHeight="1" thickBot="1" x14ac:dyDescent="0.55000000000000004">
      <c r="A2" s="16" t="s">
        <v>4</v>
      </c>
      <c r="B2" s="99" t="s">
        <v>47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10" ht="45.75" customHeight="1" thickBot="1" x14ac:dyDescent="0.3">
      <c r="A3" s="82" t="s">
        <v>0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8"/>
    </row>
    <row r="4" spans="1:110" ht="73.5" customHeight="1" x14ac:dyDescent="0.25">
      <c r="A4" s="83"/>
      <c r="B4" s="92" t="s">
        <v>5</v>
      </c>
      <c r="C4" s="93"/>
      <c r="D4" s="94" t="s">
        <v>10</v>
      </c>
      <c r="E4" s="95"/>
      <c r="F4" s="95"/>
      <c r="G4" s="94" t="s">
        <v>11</v>
      </c>
      <c r="H4" s="96"/>
      <c r="I4" s="94" t="s">
        <v>6</v>
      </c>
      <c r="J4" s="95"/>
      <c r="K4" s="94" t="s">
        <v>7</v>
      </c>
      <c r="L4" s="95"/>
      <c r="M4" s="94" t="s">
        <v>8</v>
      </c>
      <c r="N4" s="96"/>
      <c r="O4" s="97" t="s">
        <v>9</v>
      </c>
      <c r="P4" s="98"/>
    </row>
    <row r="5" spans="1:110" ht="36" customHeight="1" thickBot="1" x14ac:dyDescent="0.3">
      <c r="A5" s="84"/>
      <c r="B5" s="48" t="s">
        <v>1</v>
      </c>
      <c r="C5" s="23" t="s">
        <v>2</v>
      </c>
      <c r="D5" s="87" t="s">
        <v>1</v>
      </c>
      <c r="E5" s="88" t="s">
        <v>2</v>
      </c>
      <c r="F5" s="23" t="s">
        <v>2</v>
      </c>
      <c r="G5" s="20" t="s">
        <v>12</v>
      </c>
      <c r="H5" s="21" t="s">
        <v>13</v>
      </c>
      <c r="I5" s="20" t="s">
        <v>12</v>
      </c>
      <c r="J5" s="23" t="s">
        <v>13</v>
      </c>
      <c r="K5" s="17" t="s">
        <v>12</v>
      </c>
      <c r="L5" s="18" t="s">
        <v>13</v>
      </c>
      <c r="M5" s="17" t="s">
        <v>12</v>
      </c>
      <c r="N5" s="19" t="s">
        <v>13</v>
      </c>
      <c r="O5" s="70" t="s">
        <v>15</v>
      </c>
      <c r="P5" s="71"/>
    </row>
    <row r="6" spans="1:110" ht="86.25" customHeight="1" thickBot="1" x14ac:dyDescent="0.3">
      <c r="A6" s="24" t="s">
        <v>14</v>
      </c>
      <c r="B6" s="47">
        <v>2700</v>
      </c>
      <c r="C6" s="35">
        <v>3060</v>
      </c>
      <c r="D6" s="85">
        <v>2700</v>
      </c>
      <c r="E6" s="86"/>
      <c r="F6" s="35">
        <v>3060</v>
      </c>
      <c r="G6" s="47">
        <v>2700</v>
      </c>
      <c r="H6" s="35">
        <v>3060</v>
      </c>
      <c r="I6" s="47">
        <v>2700</v>
      </c>
      <c r="J6" s="35">
        <v>3060</v>
      </c>
      <c r="K6" s="47">
        <v>2700</v>
      </c>
      <c r="L6" s="35">
        <v>3060</v>
      </c>
      <c r="M6" s="47">
        <v>2700</v>
      </c>
      <c r="N6" s="35">
        <v>3060</v>
      </c>
      <c r="O6" s="47">
        <v>2700</v>
      </c>
      <c r="P6" s="54">
        <v>3060</v>
      </c>
    </row>
    <row r="7" spans="1:110" ht="99.75" customHeight="1" thickBot="1" x14ac:dyDescent="0.3">
      <c r="A7" s="25" t="s">
        <v>21</v>
      </c>
      <c r="B7" s="46">
        <v>3060</v>
      </c>
      <c r="C7" s="34">
        <v>3420</v>
      </c>
      <c r="D7" s="79">
        <v>3060</v>
      </c>
      <c r="E7" s="80"/>
      <c r="F7" s="34">
        <v>3420</v>
      </c>
      <c r="G7" s="46">
        <v>3060</v>
      </c>
      <c r="H7" s="34">
        <v>3420</v>
      </c>
      <c r="I7" s="46">
        <v>3060</v>
      </c>
      <c r="J7" s="34">
        <v>3420</v>
      </c>
      <c r="K7" s="46">
        <v>3060</v>
      </c>
      <c r="L7" s="34">
        <v>3420</v>
      </c>
      <c r="M7" s="46">
        <v>3060</v>
      </c>
      <c r="N7" s="34">
        <v>3420</v>
      </c>
      <c r="O7" s="46">
        <v>3060</v>
      </c>
      <c r="P7" s="42">
        <v>3420</v>
      </c>
    </row>
    <row r="8" spans="1:110" ht="99.75" customHeight="1" thickBot="1" x14ac:dyDescent="0.3">
      <c r="A8" s="25" t="s">
        <v>19</v>
      </c>
      <c r="B8" s="44">
        <v>3420</v>
      </c>
      <c r="C8" s="36">
        <v>3780</v>
      </c>
      <c r="D8" s="74">
        <v>3420</v>
      </c>
      <c r="E8" s="81"/>
      <c r="F8" s="36">
        <v>3780</v>
      </c>
      <c r="G8" s="44">
        <v>3420</v>
      </c>
      <c r="H8" s="36">
        <v>3780</v>
      </c>
      <c r="I8" s="44">
        <v>3420</v>
      </c>
      <c r="J8" s="36">
        <v>3780</v>
      </c>
      <c r="K8" s="44">
        <v>3420</v>
      </c>
      <c r="L8" s="36">
        <v>3780</v>
      </c>
      <c r="M8" s="44">
        <v>3420</v>
      </c>
      <c r="N8" s="36">
        <v>3780</v>
      </c>
      <c r="O8" s="44">
        <v>3420</v>
      </c>
      <c r="P8" s="41">
        <v>3780</v>
      </c>
    </row>
    <row r="9" spans="1:110" ht="99.75" customHeight="1" thickBot="1" x14ac:dyDescent="0.3">
      <c r="A9" s="25" t="s">
        <v>22</v>
      </c>
      <c r="B9" s="44">
        <v>3780</v>
      </c>
      <c r="C9" s="34">
        <v>4140</v>
      </c>
      <c r="D9" s="74">
        <v>3780</v>
      </c>
      <c r="E9" s="81"/>
      <c r="F9" s="34">
        <v>4140</v>
      </c>
      <c r="G9" s="44">
        <v>3780</v>
      </c>
      <c r="H9" s="34">
        <v>4140</v>
      </c>
      <c r="I9" s="44">
        <v>3780</v>
      </c>
      <c r="J9" s="34">
        <v>4140</v>
      </c>
      <c r="K9" s="44">
        <v>3780</v>
      </c>
      <c r="L9" s="34">
        <v>4140</v>
      </c>
      <c r="M9" s="44">
        <v>3780</v>
      </c>
      <c r="N9" s="34">
        <v>4140</v>
      </c>
      <c r="O9" s="44">
        <v>3780</v>
      </c>
      <c r="P9" s="42">
        <v>4140</v>
      </c>
    </row>
    <row r="10" spans="1:110" ht="93.75" customHeight="1" thickBot="1" x14ac:dyDescent="0.3">
      <c r="A10" s="26" t="s">
        <v>23</v>
      </c>
      <c r="B10" s="44">
        <v>4860</v>
      </c>
      <c r="C10" s="41">
        <v>4860</v>
      </c>
      <c r="D10" s="74">
        <v>4860</v>
      </c>
      <c r="E10" s="81"/>
      <c r="F10" s="41">
        <v>4860</v>
      </c>
      <c r="G10" s="44">
        <v>4860</v>
      </c>
      <c r="H10" s="41">
        <v>4860</v>
      </c>
      <c r="I10" s="44">
        <v>4860</v>
      </c>
      <c r="J10" s="41">
        <v>4860</v>
      </c>
      <c r="K10" s="44">
        <v>4860</v>
      </c>
      <c r="L10" s="41">
        <v>4860</v>
      </c>
      <c r="M10" s="44">
        <v>4860</v>
      </c>
      <c r="N10" s="41">
        <v>4860</v>
      </c>
      <c r="O10" s="44">
        <v>4860</v>
      </c>
      <c r="P10" s="41">
        <v>4860</v>
      </c>
    </row>
    <row r="11" spans="1:110" ht="86.25" customHeight="1" thickBot="1" x14ac:dyDescent="0.3">
      <c r="A11" s="26" t="s">
        <v>24</v>
      </c>
      <c r="B11" s="57">
        <v>10980</v>
      </c>
      <c r="C11" s="58">
        <v>10980</v>
      </c>
      <c r="D11" s="119">
        <v>10980</v>
      </c>
      <c r="E11" s="120"/>
      <c r="F11" s="58">
        <v>10980</v>
      </c>
      <c r="G11" s="57">
        <v>10980</v>
      </c>
      <c r="H11" s="58">
        <v>10980</v>
      </c>
      <c r="I11" s="57">
        <v>10980</v>
      </c>
      <c r="J11" s="58">
        <v>10980</v>
      </c>
      <c r="K11" s="57">
        <v>10980</v>
      </c>
      <c r="L11" s="58">
        <v>10980</v>
      </c>
      <c r="M11" s="57">
        <v>10980</v>
      </c>
      <c r="N11" s="58">
        <v>10980</v>
      </c>
      <c r="O11" s="57">
        <v>10980</v>
      </c>
      <c r="P11" s="59">
        <v>10980</v>
      </c>
    </row>
    <row r="12" spans="1:110" ht="24.95" customHeight="1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13"/>
      <c r="AX12" s="13"/>
      <c r="AY12" s="13"/>
      <c r="AZ12" s="13"/>
      <c r="BA12" s="13"/>
      <c r="BB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4"/>
      <c r="CL12" s="6"/>
      <c r="CM12" s="6"/>
      <c r="CN12" s="6"/>
      <c r="CO12" s="4"/>
      <c r="CP12" s="6"/>
      <c r="CQ12" s="4"/>
      <c r="CR12" s="6"/>
      <c r="CS12" s="4"/>
      <c r="CT12" s="6"/>
      <c r="CU12" s="6"/>
      <c r="CV12" s="6"/>
      <c r="CW12" s="6"/>
      <c r="CX12" s="6"/>
      <c r="CY12" s="6"/>
      <c r="CZ12" s="6"/>
      <c r="DA12" s="6"/>
      <c r="DB12" s="6"/>
      <c r="DC12" s="4"/>
      <c r="DD12" s="6"/>
      <c r="DE12" s="6"/>
      <c r="DF12" s="6"/>
    </row>
    <row r="13" spans="1:110" ht="26.25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10" ht="26.25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10" ht="26.25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10" ht="26.2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6.25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6.25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6.25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6.25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6.25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6.25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6.25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6.25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6.25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6.25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6.25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6.25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6.25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6.25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6.25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6.25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6.25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6.25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6.25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6.25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6.25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6.25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6.25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6.25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6.25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6.25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6.25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6.25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6.25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6.25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6.25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6.25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6.25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26.25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26.25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26.25" x14ac:dyDescent="0.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26.25" x14ac:dyDescent="0.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26.25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6.25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26.25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26.25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26.25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26.25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26.25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26.25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26.25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26.25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26.25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26.25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26.25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26.25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26.25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26.25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26.25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26.25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26.25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26.25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26.25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26.25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26.25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26.25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26.25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26.25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26.25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26.25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26.25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26.25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26.25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26.25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26.25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26.25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26.25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26.25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26.25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26.25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26.25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26.25" x14ac:dyDescent="0.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26.25" x14ac:dyDescent="0.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26.25" x14ac:dyDescent="0.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26.25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26.25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26.25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26.25" x14ac:dyDescent="0.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26.25" x14ac:dyDescent="0.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</sheetData>
  <mergeCells count="19">
    <mergeCell ref="D7:E7"/>
    <mergeCell ref="D8:E8"/>
    <mergeCell ref="D9:E9"/>
    <mergeCell ref="D10:E10"/>
    <mergeCell ref="D11:E11"/>
    <mergeCell ref="D6:E6"/>
    <mergeCell ref="A3:A5"/>
    <mergeCell ref="B1:P1"/>
    <mergeCell ref="B2:P2"/>
    <mergeCell ref="B3:P3"/>
    <mergeCell ref="B4:C4"/>
    <mergeCell ref="D4:F4"/>
    <mergeCell ref="G4:H4"/>
    <mergeCell ref="I4:J4"/>
    <mergeCell ref="K4:L4"/>
    <mergeCell ref="M4:N4"/>
    <mergeCell ref="O4:P4"/>
    <mergeCell ref="D5:E5"/>
    <mergeCell ref="O5:P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100"/>
  <sheetViews>
    <sheetView topLeftCell="A4" zoomScale="50" zoomScaleNormal="50" workbookViewId="0">
      <selection activeCell="L7" sqref="L7"/>
    </sheetView>
  </sheetViews>
  <sheetFormatPr defaultRowHeight="15" x14ac:dyDescent="0.25"/>
  <cols>
    <col min="1" max="1" width="96.42578125" style="1" customWidth="1"/>
    <col min="2" max="2" width="15.7109375" style="1" customWidth="1"/>
    <col min="3" max="3" width="20.28515625" style="1" customWidth="1"/>
    <col min="4" max="4" width="24.5703125" style="1" customWidth="1"/>
    <col min="5" max="5" width="15.7109375" style="1" customWidth="1"/>
    <col min="6" max="6" width="21.140625" style="1" customWidth="1"/>
    <col min="7" max="7" width="26" style="1" customWidth="1"/>
    <col min="8" max="8" width="23.140625" style="1" customWidth="1"/>
    <col min="9" max="9" width="24.5703125" style="1" customWidth="1"/>
    <col min="10" max="10" width="25.140625" style="1" customWidth="1"/>
    <col min="11" max="11" width="23.140625" style="1" customWidth="1"/>
    <col min="12" max="12" width="24.28515625" style="1" customWidth="1"/>
    <col min="13" max="13" width="24" style="1" customWidth="1"/>
    <col min="14" max="14" width="26" style="1" customWidth="1"/>
    <col min="15" max="15" width="24.85546875" style="1" customWidth="1"/>
    <col min="16" max="16" width="19.140625" style="1" customWidth="1"/>
    <col min="17" max="17" width="20.28515625" style="1" customWidth="1"/>
    <col min="18" max="133" width="15.7109375" style="1" customWidth="1"/>
    <col min="134" max="134" width="13" style="1" customWidth="1"/>
    <col min="135" max="135" width="22.28515625" style="1" customWidth="1"/>
    <col min="136" max="137" width="13.42578125" style="1" customWidth="1"/>
    <col min="138" max="138" width="15.7109375" style="1" customWidth="1"/>
    <col min="139" max="139" width="13" style="1" customWidth="1"/>
    <col min="140" max="140" width="15.7109375" style="1" customWidth="1"/>
    <col min="141" max="141" width="13.5703125" style="1" customWidth="1"/>
    <col min="142" max="142" width="15.7109375" style="1" customWidth="1"/>
    <col min="143" max="143" width="12.7109375" style="1" customWidth="1"/>
    <col min="144" max="144" width="15.7109375" style="1" customWidth="1"/>
    <col min="145" max="145" width="12.5703125" style="1" customWidth="1"/>
    <col min="146" max="146" width="13.42578125" style="1" customWidth="1"/>
    <col min="147" max="147" width="12.85546875" style="1" customWidth="1"/>
    <col min="148" max="148" width="13.28515625" style="1" customWidth="1"/>
    <col min="149" max="149" width="12.7109375" style="1" customWidth="1"/>
    <col min="150" max="150" width="15.7109375" style="1" customWidth="1"/>
    <col min="151" max="151" width="14.5703125" style="1" customWidth="1"/>
    <col min="152" max="152" width="16.140625" style="1" customWidth="1"/>
    <col min="153" max="155" width="20.7109375" style="1" customWidth="1"/>
    <col min="156" max="156" width="13.42578125" style="1" customWidth="1"/>
    <col min="157" max="157" width="17.28515625" style="1" customWidth="1"/>
    <col min="158" max="158" width="16.85546875" style="1" customWidth="1"/>
    <col min="159" max="159" width="28.140625" style="1" customWidth="1"/>
    <col min="160" max="160" width="12.5703125" style="1" customWidth="1"/>
    <col min="161" max="161" width="18.85546875" style="1" customWidth="1"/>
    <col min="162" max="162" width="9.140625" style="1"/>
    <col min="163" max="163" width="15.28515625" style="1" customWidth="1"/>
    <col min="164" max="164" width="14.85546875" style="1" customWidth="1"/>
    <col min="165" max="165" width="22" style="1" customWidth="1"/>
    <col min="166" max="166" width="10.85546875" style="1" customWidth="1"/>
    <col min="167" max="167" width="13.7109375" style="1" customWidth="1"/>
    <col min="168" max="168" width="9.140625" style="1"/>
    <col min="169" max="169" width="12.85546875" style="1" customWidth="1"/>
    <col min="170" max="16384" width="9.140625" style="1"/>
  </cols>
  <sheetData>
    <row r="1" spans="1:103" ht="266.25" customHeight="1" thickBot="1" x14ac:dyDescent="0.3">
      <c r="A1" s="15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03" ht="48" customHeight="1" thickBot="1" x14ac:dyDescent="0.55000000000000004">
      <c r="A2" s="16" t="s">
        <v>4</v>
      </c>
      <c r="B2" s="99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03" ht="45.75" customHeight="1" thickBot="1" x14ac:dyDescent="0.3">
      <c r="A3" s="82" t="s">
        <v>0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8"/>
    </row>
    <row r="4" spans="1:103" ht="73.5" customHeight="1" x14ac:dyDescent="0.25">
      <c r="A4" s="83"/>
      <c r="B4" s="94" t="s">
        <v>6</v>
      </c>
      <c r="C4" s="95"/>
      <c r="D4" s="94" t="s">
        <v>7</v>
      </c>
      <c r="E4" s="95"/>
      <c r="F4" s="94" t="s">
        <v>8</v>
      </c>
      <c r="G4" s="96"/>
      <c r="H4" s="97" t="s">
        <v>9</v>
      </c>
      <c r="I4" s="98"/>
    </row>
    <row r="5" spans="1:103" ht="36" customHeight="1" thickBot="1" x14ac:dyDescent="0.3">
      <c r="A5" s="84"/>
      <c r="B5" s="20" t="s">
        <v>12</v>
      </c>
      <c r="C5" s="23" t="s">
        <v>13</v>
      </c>
      <c r="D5" s="20" t="s">
        <v>12</v>
      </c>
      <c r="E5" s="23" t="s">
        <v>13</v>
      </c>
      <c r="F5" s="20" t="s">
        <v>12</v>
      </c>
      <c r="G5" s="21" t="s">
        <v>13</v>
      </c>
      <c r="H5" s="20" t="s">
        <v>12</v>
      </c>
      <c r="I5" s="21" t="s">
        <v>13</v>
      </c>
    </row>
    <row r="6" spans="1:103" ht="86.25" customHeight="1" thickBot="1" x14ac:dyDescent="0.3">
      <c r="A6" s="60" t="s">
        <v>25</v>
      </c>
      <c r="B6" s="27">
        <v>2880</v>
      </c>
      <c r="C6" s="28">
        <v>3240</v>
      </c>
      <c r="D6" s="27">
        <v>2880</v>
      </c>
      <c r="E6" s="28">
        <v>3240</v>
      </c>
      <c r="F6" s="27">
        <v>2880</v>
      </c>
      <c r="G6" s="28">
        <v>3240</v>
      </c>
      <c r="H6" s="38">
        <v>2520</v>
      </c>
      <c r="I6" s="41">
        <v>2880</v>
      </c>
    </row>
    <row r="7" spans="1:103" ht="86.25" customHeight="1" thickBot="1" x14ac:dyDescent="0.3">
      <c r="A7" s="60" t="s">
        <v>26</v>
      </c>
      <c r="B7" s="32">
        <v>3240</v>
      </c>
      <c r="C7" s="33">
        <v>3240</v>
      </c>
      <c r="D7" s="32">
        <v>3240</v>
      </c>
      <c r="E7" s="33">
        <v>3240</v>
      </c>
      <c r="F7" s="32">
        <v>3240</v>
      </c>
      <c r="G7" s="33">
        <v>3240</v>
      </c>
      <c r="H7" s="38">
        <v>2880</v>
      </c>
      <c r="I7" s="45">
        <v>2880</v>
      </c>
    </row>
    <row r="8" spans="1:103" ht="99.75" customHeight="1" thickBot="1" x14ac:dyDescent="0.3">
      <c r="A8" s="60" t="s">
        <v>27</v>
      </c>
      <c r="B8" s="38">
        <v>3510</v>
      </c>
      <c r="C8" s="41">
        <v>3870</v>
      </c>
      <c r="D8" s="38">
        <v>3510</v>
      </c>
      <c r="E8" s="41">
        <v>3870</v>
      </c>
      <c r="F8" s="38">
        <v>3510</v>
      </c>
      <c r="G8" s="41">
        <v>3870</v>
      </c>
      <c r="H8" s="38">
        <v>3150</v>
      </c>
      <c r="I8" s="41">
        <v>3510</v>
      </c>
    </row>
    <row r="9" spans="1:103" ht="99.75" customHeight="1" thickBot="1" x14ac:dyDescent="0.3">
      <c r="A9" s="60" t="s">
        <v>28</v>
      </c>
      <c r="B9" s="38">
        <v>3870</v>
      </c>
      <c r="C9" s="41">
        <v>3870</v>
      </c>
      <c r="D9" s="38">
        <v>3870</v>
      </c>
      <c r="E9" s="41">
        <v>3870</v>
      </c>
      <c r="F9" s="38">
        <v>3870</v>
      </c>
      <c r="G9" s="41">
        <v>3870</v>
      </c>
      <c r="H9" s="38">
        <v>3510</v>
      </c>
      <c r="I9" s="45">
        <v>3510</v>
      </c>
    </row>
    <row r="10" spans="1:103" ht="93.75" customHeight="1" thickBot="1" x14ac:dyDescent="0.3">
      <c r="A10" s="61" t="s">
        <v>29</v>
      </c>
      <c r="B10" s="121">
        <v>8190</v>
      </c>
      <c r="C10" s="122"/>
      <c r="D10" s="121">
        <v>8190</v>
      </c>
      <c r="E10" s="122"/>
      <c r="F10" s="121">
        <v>8190</v>
      </c>
      <c r="G10" s="122"/>
      <c r="H10" s="76">
        <v>7830</v>
      </c>
      <c r="I10" s="77"/>
    </row>
    <row r="11" spans="1:103" ht="24.95" customHeight="1" x14ac:dyDescent="0.4">
      <c r="A11" s="14"/>
      <c r="B11" s="14"/>
      <c r="C11" s="14"/>
      <c r="D11" s="14"/>
      <c r="E11" s="14"/>
      <c r="F11" s="14"/>
      <c r="G11" s="14"/>
      <c r="H11" s="14"/>
      <c r="I11" s="14"/>
    </row>
    <row r="12" spans="1:103" ht="24.95" customHeight="1" x14ac:dyDescent="0.4">
      <c r="A12" s="14"/>
      <c r="B12" s="14"/>
      <c r="C12" s="14"/>
      <c r="D12" s="14"/>
      <c r="E12" s="14"/>
      <c r="F12" s="14"/>
      <c r="G12" s="14"/>
      <c r="H12" s="14"/>
      <c r="I12" s="14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3"/>
      <c r="AQ12" s="13"/>
      <c r="AR12" s="13"/>
      <c r="AS12" s="13"/>
      <c r="AT12" s="13"/>
      <c r="AU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"/>
      <c r="CE12" s="6"/>
      <c r="CF12" s="6"/>
      <c r="CG12" s="6"/>
      <c r="CH12" s="4"/>
      <c r="CI12" s="6"/>
      <c r="CJ12" s="4"/>
      <c r="CK12" s="6"/>
      <c r="CL12" s="4"/>
      <c r="CM12" s="6"/>
      <c r="CN12" s="6"/>
      <c r="CO12" s="6"/>
      <c r="CP12" s="6"/>
      <c r="CQ12" s="6"/>
      <c r="CR12" s="6"/>
      <c r="CS12" s="6"/>
      <c r="CT12" s="6"/>
      <c r="CU12" s="6"/>
      <c r="CV12" s="4"/>
      <c r="CW12" s="6"/>
      <c r="CX12" s="6"/>
      <c r="CY12" s="6"/>
    </row>
    <row r="13" spans="1:103" ht="26.25" x14ac:dyDescent="0.4">
      <c r="A13" s="14"/>
      <c r="B13" s="14"/>
      <c r="C13" s="14"/>
      <c r="D13" s="14"/>
      <c r="E13" s="14"/>
      <c r="F13" s="14"/>
      <c r="G13" s="14"/>
      <c r="H13" s="14"/>
      <c r="I13" s="14"/>
    </row>
    <row r="14" spans="1:103" ht="26.25" x14ac:dyDescent="0.4">
      <c r="A14" s="14"/>
      <c r="B14" s="14"/>
      <c r="C14" s="14"/>
      <c r="D14" s="14"/>
      <c r="E14" s="14"/>
      <c r="F14" s="14"/>
      <c r="G14" s="14"/>
      <c r="H14" s="14"/>
      <c r="I14" s="14"/>
    </row>
    <row r="15" spans="1:103" ht="26.25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03" ht="26.2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6.25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26.25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6.25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6.25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6.25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6.25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6.25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6.25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26.25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26.25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6.25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6.25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26.25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26.25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6.25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6.25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26.25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6.25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26.25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6.25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6.25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26.25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26.25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26.25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26.25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26.25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26.25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26.25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26.25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26.25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26.25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26.25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26.25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26.25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26.25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26.25" x14ac:dyDescent="0.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26.25" x14ac:dyDescent="0.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26.25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26.25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26.25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26.25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26.25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26.25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26.25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26.25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26.25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26.25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26.25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26.25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26.25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26.25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26.25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26.25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26.25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26.25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26.25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26.25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26.25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26.25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26.25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6.25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6.25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26.25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26.25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26.25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26.25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26.25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26.25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26.25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26.25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26.25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26.25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26.25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26.25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26.25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26.25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26.25" x14ac:dyDescent="0.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26.25" x14ac:dyDescent="0.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26.25" x14ac:dyDescent="0.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26.25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26.25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26.25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26.25" x14ac:dyDescent="0.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26.25" x14ac:dyDescent="0.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</sheetData>
  <mergeCells count="12">
    <mergeCell ref="B1:Q1"/>
    <mergeCell ref="B2:Q2"/>
    <mergeCell ref="A3:A5"/>
    <mergeCell ref="B3:Q3"/>
    <mergeCell ref="B4:C4"/>
    <mergeCell ref="D4:E4"/>
    <mergeCell ref="F4:G4"/>
    <mergeCell ref="H4:I4"/>
    <mergeCell ref="F10:G10"/>
    <mergeCell ref="H10:I10"/>
    <mergeCell ref="B10:C10"/>
    <mergeCell ref="D10:E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X87"/>
  <sheetViews>
    <sheetView tabSelected="1" topLeftCell="A16" zoomScale="60" zoomScaleNormal="60" workbookViewId="0">
      <selection activeCell="F24" sqref="F24"/>
    </sheetView>
  </sheetViews>
  <sheetFormatPr defaultRowHeight="15" x14ac:dyDescent="0.25"/>
  <cols>
    <col min="1" max="1" width="113.28515625" style="1" customWidth="1"/>
    <col min="2" max="3" width="31.5703125" style="1" bestFit="1" customWidth="1"/>
    <col min="4" max="5" width="34.140625" style="1" bestFit="1" customWidth="1"/>
    <col min="6" max="8" width="31.5703125" style="1" bestFit="1" customWidth="1"/>
    <col min="9" max="124" width="15.7109375" style="1" customWidth="1"/>
    <col min="125" max="125" width="13" style="1" customWidth="1"/>
    <col min="126" max="126" width="22.28515625" style="1" customWidth="1"/>
    <col min="127" max="128" width="13.42578125" style="1" customWidth="1"/>
    <col min="129" max="129" width="15.7109375" style="1" customWidth="1"/>
    <col min="130" max="130" width="13" style="1" customWidth="1"/>
    <col min="131" max="131" width="15.7109375" style="1" customWidth="1"/>
    <col min="132" max="132" width="13.5703125" style="1" customWidth="1"/>
    <col min="133" max="133" width="15.7109375" style="1" customWidth="1"/>
    <col min="134" max="134" width="12.7109375" style="1" customWidth="1"/>
    <col min="135" max="135" width="15.7109375" style="1" customWidth="1"/>
    <col min="136" max="136" width="12.5703125" style="1" customWidth="1"/>
    <col min="137" max="137" width="13.42578125" style="1" customWidth="1"/>
    <col min="138" max="138" width="12.85546875" style="1" customWidth="1"/>
    <col min="139" max="139" width="13.28515625" style="1" customWidth="1"/>
    <col min="140" max="140" width="12.7109375" style="1" customWidth="1"/>
    <col min="141" max="141" width="15.7109375" style="1" customWidth="1"/>
    <col min="142" max="142" width="14.5703125" style="1" customWidth="1"/>
    <col min="143" max="143" width="16.140625" style="1" customWidth="1"/>
    <col min="144" max="146" width="20.7109375" style="1" customWidth="1"/>
    <col min="147" max="147" width="13.42578125" style="1" customWidth="1"/>
    <col min="148" max="148" width="17.28515625" style="1" customWidth="1"/>
    <col min="149" max="149" width="16.85546875" style="1" customWidth="1"/>
    <col min="150" max="150" width="28.140625" style="1" customWidth="1"/>
    <col min="151" max="151" width="12.5703125" style="1" customWidth="1"/>
    <col min="152" max="152" width="18.85546875" style="1" customWidth="1"/>
    <col min="153" max="153" width="9.140625" style="1"/>
    <col min="154" max="154" width="15.28515625" style="1" customWidth="1"/>
    <col min="155" max="155" width="14.85546875" style="1" customWidth="1"/>
    <col min="156" max="156" width="22" style="1" customWidth="1"/>
    <col min="157" max="157" width="10.85546875" style="1" customWidth="1"/>
    <col min="158" max="158" width="13.7109375" style="1" customWidth="1"/>
    <col min="159" max="159" width="9.140625" style="1"/>
    <col min="160" max="160" width="12.85546875" style="1" customWidth="1"/>
    <col min="161" max="16384" width="9.140625" style="1"/>
  </cols>
  <sheetData>
    <row r="1" spans="1:102" ht="213.75" hidden="1" customHeight="1" thickBot="1" x14ac:dyDescent="0.3">
      <c r="A1" s="15"/>
      <c r="B1" s="67"/>
      <c r="C1" s="67"/>
      <c r="D1" s="67"/>
      <c r="E1" s="67"/>
      <c r="F1" s="67"/>
      <c r="G1" s="67"/>
      <c r="H1" s="67"/>
    </row>
    <row r="2" spans="1:102" ht="48" hidden="1" customHeight="1" thickBot="1" x14ac:dyDescent="0.55000000000000004">
      <c r="A2" s="16" t="s">
        <v>4</v>
      </c>
      <c r="B2" s="124" t="s">
        <v>41</v>
      </c>
      <c r="C2" s="125"/>
      <c r="D2" s="125"/>
      <c r="E2" s="125"/>
      <c r="F2" s="126"/>
      <c r="G2" s="127">
        <v>0.1</v>
      </c>
      <c r="H2" s="128"/>
    </row>
    <row r="3" spans="1:102" ht="45.75" hidden="1" customHeight="1" thickBot="1" x14ac:dyDescent="0.3">
      <c r="A3" s="82" t="s">
        <v>0</v>
      </c>
      <c r="B3" s="115" t="s">
        <v>42</v>
      </c>
      <c r="C3" s="116"/>
      <c r="D3" s="116"/>
      <c r="E3" s="116"/>
      <c r="F3" s="116"/>
      <c r="G3" s="116"/>
      <c r="H3" s="118"/>
    </row>
    <row r="4" spans="1:102" ht="43.5" hidden="1" customHeight="1" thickBot="1" x14ac:dyDescent="0.3">
      <c r="A4" s="83"/>
      <c r="B4" s="49" t="s">
        <v>5</v>
      </c>
      <c r="C4" s="50" t="s">
        <v>10</v>
      </c>
      <c r="D4" s="68" t="s">
        <v>43</v>
      </c>
      <c r="E4" s="50" t="s">
        <v>44</v>
      </c>
      <c r="F4" s="50" t="s">
        <v>6</v>
      </c>
      <c r="G4" s="50" t="s">
        <v>7</v>
      </c>
      <c r="H4" s="69" t="s">
        <v>8</v>
      </c>
    </row>
    <row r="5" spans="1:102" ht="51.75" hidden="1" customHeight="1" thickBot="1" x14ac:dyDescent="0.3">
      <c r="A5" s="24" t="s">
        <v>30</v>
      </c>
      <c r="B5" s="62">
        <f>5517*(100%-$G$2)</f>
        <v>4965.3</v>
      </c>
      <c r="C5" s="63">
        <f>5276*(100%-$G$2)</f>
        <v>4748.4000000000005</v>
      </c>
      <c r="D5" s="64">
        <f>8500*(100%-$G$2)</f>
        <v>7650</v>
      </c>
      <c r="E5" s="64">
        <f>4786*(100%-$G$2)</f>
        <v>4307.4000000000005</v>
      </c>
      <c r="F5" s="64">
        <f>4929*(100%-$G$2)</f>
        <v>4436.1000000000004</v>
      </c>
      <c r="G5" s="64">
        <f>5452*(100%-$G$2)</f>
        <v>4906.8</v>
      </c>
      <c r="H5" s="64">
        <f>6300*(100%-$G$2)</f>
        <v>5670</v>
      </c>
    </row>
    <row r="6" spans="1:102" ht="51.75" hidden="1" customHeight="1" thickBot="1" x14ac:dyDescent="0.3">
      <c r="A6" s="65" t="s">
        <v>31</v>
      </c>
      <c r="B6" s="62">
        <f>5517*(100%-$G$2)</f>
        <v>4965.3</v>
      </c>
      <c r="C6" s="63">
        <f>5276*(100%-$G$2)</f>
        <v>4748.4000000000005</v>
      </c>
      <c r="D6" s="64">
        <f>8500*(100%-$G$2)</f>
        <v>7650</v>
      </c>
      <c r="E6" s="64">
        <f>4786*(100%-$G$2)</f>
        <v>4307.4000000000005</v>
      </c>
      <c r="F6" s="64">
        <f>4929*(100%-$G$2)</f>
        <v>4436.1000000000004</v>
      </c>
      <c r="G6" s="64">
        <f>5452*(100%-$G$2)</f>
        <v>4906.8</v>
      </c>
      <c r="H6" s="64">
        <f>6300*(100%-$G$2)</f>
        <v>5670</v>
      </c>
    </row>
    <row r="7" spans="1:102" ht="51.75" hidden="1" customHeight="1" thickBot="1" x14ac:dyDescent="0.3">
      <c r="A7" s="25" t="s">
        <v>32</v>
      </c>
      <c r="B7" s="62">
        <f>6517*(100%-$G$2)</f>
        <v>5865.3</v>
      </c>
      <c r="C7" s="62">
        <f>6276*(100%-$G$2)</f>
        <v>5648.4000000000005</v>
      </c>
      <c r="D7" s="64">
        <f>9500*(100%-$G$2)</f>
        <v>8550</v>
      </c>
      <c r="E7" s="62">
        <f>5786*(100%-$G$2)</f>
        <v>5207.4000000000005</v>
      </c>
      <c r="F7" s="62">
        <f>5929*(100%-$G$2)</f>
        <v>5336.1</v>
      </c>
      <c r="G7" s="62">
        <f>6500*(100%-$G$2)</f>
        <v>5850</v>
      </c>
      <c r="H7" s="62">
        <f>7300*(100%-$G$2)</f>
        <v>6570</v>
      </c>
    </row>
    <row r="8" spans="1:102" ht="51.75" hidden="1" customHeight="1" thickBot="1" x14ac:dyDescent="0.3">
      <c r="A8" s="25" t="s">
        <v>33</v>
      </c>
      <c r="B8" s="62">
        <f>6017*(100%-$G$2)</f>
        <v>5415.3</v>
      </c>
      <c r="C8" s="62">
        <f>5776*(100%-$G$2)</f>
        <v>5198.4000000000005</v>
      </c>
      <c r="D8" s="64">
        <f>8692*(100%-$G$2)</f>
        <v>7822.8</v>
      </c>
      <c r="E8" s="62">
        <f>5286*(100%-$G$2)</f>
        <v>4757.4000000000005</v>
      </c>
      <c r="F8" s="62">
        <f>5429*(100%-$G$2)</f>
        <v>4886.1000000000004</v>
      </c>
      <c r="G8" s="62">
        <f>6048*(100%-$G$2)</f>
        <v>5443.2</v>
      </c>
      <c r="H8" s="62">
        <f>7300*(100%-$G$2)</f>
        <v>6570</v>
      </c>
    </row>
    <row r="9" spans="1:102" ht="51.75" hidden="1" customHeight="1" thickBot="1" x14ac:dyDescent="0.3">
      <c r="A9" s="25" t="s">
        <v>34</v>
      </c>
      <c r="B9" s="62">
        <f>6517*(100%-$G$2)</f>
        <v>5865.3</v>
      </c>
      <c r="C9" s="62">
        <f>6276*(100%-$G$2)</f>
        <v>5648.4000000000005</v>
      </c>
      <c r="D9" s="64">
        <f>9962*(100%-$G$2)</f>
        <v>8965.8000000000011</v>
      </c>
      <c r="E9" s="62">
        <f>5786*(100%-$G$2)</f>
        <v>5207.4000000000005</v>
      </c>
      <c r="F9" s="62">
        <f>6000*(100%-$G$2)</f>
        <v>5400</v>
      </c>
      <c r="G9" s="62">
        <f>6597*(100%-$G$2)</f>
        <v>5937.3</v>
      </c>
      <c r="H9" s="62">
        <f>8300*(100%-$G$2)</f>
        <v>7470</v>
      </c>
    </row>
    <row r="10" spans="1:102" ht="51.75" hidden="1" customHeight="1" thickBot="1" x14ac:dyDescent="0.3">
      <c r="A10" s="26" t="s">
        <v>35</v>
      </c>
      <c r="B10" s="62">
        <f>8517*(100%-$G$2)</f>
        <v>7665.3</v>
      </c>
      <c r="C10" s="62">
        <f>8276*(100%-$G$2)</f>
        <v>7448.4000000000005</v>
      </c>
      <c r="D10" s="64">
        <f>12692*(100%-$G$2)</f>
        <v>11422.800000000001</v>
      </c>
      <c r="E10" s="62">
        <f>7286*(100%-$G$2)</f>
        <v>6557.4000000000005</v>
      </c>
      <c r="F10" s="62">
        <f>7571*(100%-$G$2)</f>
        <v>6813.9000000000005</v>
      </c>
      <c r="G10" s="62">
        <f>8000*(100%-$G$2)</f>
        <v>7200</v>
      </c>
      <c r="H10" s="62">
        <f>8800*(100%-$G$2)</f>
        <v>7920</v>
      </c>
    </row>
    <row r="11" spans="1:102" ht="51.75" hidden="1" customHeight="1" thickBot="1" x14ac:dyDescent="0.3">
      <c r="A11" s="26" t="s">
        <v>36</v>
      </c>
      <c r="B11" s="62">
        <f>8933*(100%-$G$2)</f>
        <v>8039.7</v>
      </c>
      <c r="C11" s="66">
        <f>9000*(100%-$G$2)</f>
        <v>8100</v>
      </c>
      <c r="D11" s="64">
        <f>15346*(100%-$G$2)</f>
        <v>13811.4</v>
      </c>
      <c r="E11" s="62">
        <f>9500*(100%-$G$2)</f>
        <v>8550</v>
      </c>
      <c r="F11" s="62">
        <f>9643*(100%-$G$2)</f>
        <v>8678.7000000000007</v>
      </c>
      <c r="G11" s="62">
        <f>9645*(100%-$G$2)</f>
        <v>8680.5</v>
      </c>
      <c r="H11" s="62">
        <f>11000*(100%-$G$2)</f>
        <v>9900</v>
      </c>
    </row>
    <row r="12" spans="1:102" ht="51.75" hidden="1" customHeight="1" thickBot="1" x14ac:dyDescent="0.3">
      <c r="A12" s="26" t="s">
        <v>37</v>
      </c>
      <c r="B12" s="62">
        <f>9933*(100%-$G$2)</f>
        <v>8939.7000000000007</v>
      </c>
      <c r="C12" s="66">
        <f>10500*(100%-$G$2)</f>
        <v>9450</v>
      </c>
      <c r="D12" s="64">
        <f>17462*(100%-$G$2)</f>
        <v>15715.800000000001</v>
      </c>
      <c r="E12" s="62">
        <f>11000*(100%-$G$2)</f>
        <v>9900</v>
      </c>
      <c r="F12" s="62">
        <f>11143*(100%-$G$2)</f>
        <v>10028.700000000001</v>
      </c>
      <c r="G12" s="62">
        <f>11194*(100%-$G$2)</f>
        <v>10074.6</v>
      </c>
      <c r="H12" s="62">
        <f>12000*(100%-$G$2)</f>
        <v>10800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3"/>
      <c r="AP12" s="13"/>
      <c r="AQ12" s="13"/>
      <c r="AR12" s="13"/>
      <c r="AS12" s="13"/>
      <c r="AT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4"/>
      <c r="CD12" s="6"/>
      <c r="CE12" s="6"/>
      <c r="CF12" s="6"/>
      <c r="CG12" s="4"/>
      <c r="CH12" s="6"/>
      <c r="CI12" s="4"/>
      <c r="CJ12" s="6"/>
      <c r="CK12" s="4"/>
      <c r="CL12" s="6"/>
      <c r="CM12" s="6"/>
      <c r="CN12" s="6"/>
      <c r="CO12" s="6"/>
      <c r="CP12" s="6"/>
      <c r="CQ12" s="6"/>
      <c r="CR12" s="6"/>
      <c r="CS12" s="6"/>
      <c r="CT12" s="6"/>
      <c r="CU12" s="4"/>
      <c r="CV12" s="6"/>
      <c r="CW12" s="6"/>
      <c r="CX12" s="6"/>
    </row>
    <row r="13" spans="1:102" ht="51.75" hidden="1" customHeight="1" thickBot="1" x14ac:dyDescent="0.3">
      <c r="A13" s="26" t="s">
        <v>38</v>
      </c>
      <c r="B13" s="62">
        <f>12700*(100%-$G$2)</f>
        <v>11430</v>
      </c>
      <c r="C13" s="66">
        <f>13500*(100%-$G$2)</f>
        <v>12150</v>
      </c>
      <c r="D13" s="64">
        <f>20462*(100%-$G$2)</f>
        <v>18415.8</v>
      </c>
      <c r="E13" s="62">
        <f>14000*(100%-$G$2)</f>
        <v>12600</v>
      </c>
      <c r="F13" s="62">
        <f>14143*(100%-$G$2)</f>
        <v>12728.7</v>
      </c>
      <c r="G13" s="62">
        <f>14290*(100%-$G$2)</f>
        <v>12861</v>
      </c>
      <c r="H13" s="62">
        <f>15000*(100%-$G$2)</f>
        <v>13500</v>
      </c>
    </row>
    <row r="14" spans="1:102" ht="26.25" hidden="1" x14ac:dyDescent="0.4">
      <c r="A14" s="14"/>
      <c r="B14" s="14"/>
      <c r="C14" s="14"/>
      <c r="D14" s="14"/>
      <c r="E14" s="14"/>
      <c r="F14" s="14"/>
      <c r="G14" s="14"/>
      <c r="H14" s="14"/>
    </row>
    <row r="15" spans="1:102" ht="63.75" hidden="1" customHeight="1" x14ac:dyDescent="0.4">
      <c r="A15" s="14"/>
      <c r="B15" s="14"/>
      <c r="C15" s="14"/>
      <c r="D15" s="14"/>
      <c r="E15" s="14"/>
      <c r="F15" s="14"/>
      <c r="G15" s="14"/>
      <c r="H15" s="14"/>
    </row>
    <row r="16" spans="1:102" ht="216" customHeight="1" thickBot="1" x14ac:dyDescent="0.3">
      <c r="A16" s="15"/>
      <c r="B16" s="67"/>
      <c r="C16" s="67"/>
      <c r="D16" s="67"/>
      <c r="E16" s="67"/>
      <c r="F16" s="67"/>
      <c r="G16" s="67"/>
      <c r="H16" s="67"/>
    </row>
    <row r="17" spans="1:8" ht="34.5" thickBot="1" x14ac:dyDescent="0.55000000000000004">
      <c r="A17" s="16" t="s">
        <v>4</v>
      </c>
      <c r="B17" s="123"/>
      <c r="C17" s="99"/>
      <c r="D17" s="99"/>
      <c r="E17" s="99"/>
      <c r="F17" s="99"/>
      <c r="G17" s="99"/>
      <c r="H17" s="99"/>
    </row>
    <row r="18" spans="1:8" ht="49.5" customHeight="1" thickBot="1" x14ac:dyDescent="0.3">
      <c r="A18" s="82" t="s">
        <v>0</v>
      </c>
      <c r="B18" s="115" t="s">
        <v>42</v>
      </c>
      <c r="C18" s="116"/>
      <c r="D18" s="116"/>
      <c r="E18" s="116"/>
      <c r="F18" s="116"/>
      <c r="G18" s="116"/>
      <c r="H18" s="118"/>
    </row>
    <row r="19" spans="1:8" ht="27" customHeight="1" thickBot="1" x14ac:dyDescent="0.3">
      <c r="A19" s="83"/>
      <c r="B19" s="50" t="s">
        <v>6</v>
      </c>
      <c r="C19" s="50" t="s">
        <v>7</v>
      </c>
      <c r="D19" s="69" t="s">
        <v>8</v>
      </c>
    </row>
    <row r="20" spans="1:8" ht="55.5" customHeight="1" thickBot="1" x14ac:dyDescent="0.3">
      <c r="A20" s="24" t="s">
        <v>30</v>
      </c>
      <c r="B20" s="64">
        <v>4500</v>
      </c>
      <c r="C20" s="63">
        <v>5000</v>
      </c>
      <c r="D20" s="64">
        <v>6000</v>
      </c>
    </row>
    <row r="21" spans="1:8" ht="55.5" customHeight="1" thickBot="1" x14ac:dyDescent="0.3">
      <c r="A21" s="65" t="s">
        <v>31</v>
      </c>
      <c r="B21" s="64">
        <v>4500</v>
      </c>
      <c r="C21" s="63">
        <v>5000</v>
      </c>
      <c r="D21" s="64">
        <v>6000</v>
      </c>
    </row>
    <row r="22" spans="1:8" ht="55.5" customHeight="1" thickBot="1" x14ac:dyDescent="0.3">
      <c r="A22" s="25" t="s">
        <v>32</v>
      </c>
      <c r="B22" s="62">
        <v>5500</v>
      </c>
      <c r="C22" s="62">
        <v>6000</v>
      </c>
      <c r="D22" s="62">
        <v>7000</v>
      </c>
    </row>
    <row r="23" spans="1:8" ht="55.5" customHeight="1" thickBot="1" x14ac:dyDescent="0.3">
      <c r="A23" s="25" t="s">
        <v>33</v>
      </c>
      <c r="B23" s="62">
        <v>5000</v>
      </c>
      <c r="C23" s="62">
        <v>5500</v>
      </c>
      <c r="D23" s="62">
        <v>6600</v>
      </c>
    </row>
    <row r="24" spans="1:8" ht="55.5" customHeight="1" thickBot="1" x14ac:dyDescent="0.3">
      <c r="A24" s="25" t="s">
        <v>34</v>
      </c>
      <c r="B24" s="62">
        <v>5500</v>
      </c>
      <c r="C24" s="62">
        <v>6000</v>
      </c>
      <c r="D24" s="62">
        <v>7500</v>
      </c>
    </row>
    <row r="25" spans="1:8" ht="55.5" customHeight="1" thickBot="1" x14ac:dyDescent="0.3">
      <c r="A25" s="26" t="s">
        <v>35</v>
      </c>
      <c r="B25" s="62">
        <v>7000</v>
      </c>
      <c r="C25" s="62">
        <v>7500</v>
      </c>
      <c r="D25" s="62">
        <v>8000</v>
      </c>
    </row>
    <row r="26" spans="1:8" ht="55.5" customHeight="1" thickBot="1" x14ac:dyDescent="0.3">
      <c r="A26" s="26" t="s">
        <v>36</v>
      </c>
      <c r="B26" s="62">
        <v>9000</v>
      </c>
      <c r="C26" s="62">
        <v>9000</v>
      </c>
      <c r="D26" s="62">
        <v>10000</v>
      </c>
    </row>
    <row r="27" spans="1:8" ht="55.5" customHeight="1" thickBot="1" x14ac:dyDescent="0.3">
      <c r="A27" s="26" t="s">
        <v>37</v>
      </c>
      <c r="B27" s="62">
        <v>10200</v>
      </c>
      <c r="C27" s="62">
        <v>10200</v>
      </c>
      <c r="D27" s="62">
        <v>11000</v>
      </c>
    </row>
    <row r="28" spans="1:8" ht="55.5" customHeight="1" thickBot="1" x14ac:dyDescent="0.3">
      <c r="A28" s="26" t="s">
        <v>38</v>
      </c>
      <c r="B28" s="62">
        <v>13000</v>
      </c>
      <c r="C28" s="62">
        <v>13000</v>
      </c>
      <c r="D28" s="62">
        <v>13700</v>
      </c>
    </row>
    <row r="29" spans="1:8" ht="26.25" x14ac:dyDescent="0.4">
      <c r="A29" s="14"/>
      <c r="B29" s="14"/>
      <c r="C29" s="14"/>
      <c r="D29" s="14"/>
      <c r="E29" s="14"/>
      <c r="F29" s="14"/>
      <c r="G29" s="14"/>
      <c r="H29" s="14"/>
    </row>
    <row r="30" spans="1:8" ht="26.25" x14ac:dyDescent="0.4">
      <c r="A30" s="14"/>
      <c r="B30" s="14"/>
      <c r="C30" s="14"/>
      <c r="D30" s="14"/>
      <c r="E30" s="14"/>
      <c r="F30" s="14"/>
      <c r="G30" s="14"/>
      <c r="H30" s="14"/>
    </row>
    <row r="31" spans="1:8" ht="26.25" x14ac:dyDescent="0.4">
      <c r="A31" s="14"/>
      <c r="B31" s="14"/>
      <c r="C31" s="14"/>
      <c r="D31" s="14"/>
      <c r="E31" s="14"/>
      <c r="F31" s="14"/>
      <c r="G31" s="14"/>
      <c r="H31" s="14"/>
    </row>
    <row r="32" spans="1:8" ht="26.25" x14ac:dyDescent="0.4">
      <c r="A32" s="14"/>
      <c r="B32" s="14"/>
      <c r="C32" s="14"/>
      <c r="D32" s="14"/>
      <c r="E32" s="14"/>
      <c r="F32" s="14"/>
      <c r="G32" s="14"/>
      <c r="H32" s="14"/>
    </row>
    <row r="33" spans="1:8" ht="26.25" x14ac:dyDescent="0.4">
      <c r="A33" s="14"/>
      <c r="B33" s="14"/>
      <c r="C33" s="14"/>
      <c r="D33" s="14"/>
      <c r="E33" s="14"/>
      <c r="F33" s="14"/>
      <c r="G33" s="14"/>
      <c r="H33" s="14"/>
    </row>
    <row r="34" spans="1:8" ht="26.25" x14ac:dyDescent="0.4">
      <c r="A34" s="14"/>
      <c r="B34" s="14"/>
      <c r="C34" s="14"/>
      <c r="D34" s="14"/>
      <c r="E34" s="14"/>
      <c r="F34" s="14"/>
      <c r="G34" s="14"/>
      <c r="H34" s="14"/>
    </row>
    <row r="35" spans="1:8" ht="26.25" x14ac:dyDescent="0.4">
      <c r="A35" s="14"/>
      <c r="B35" s="14"/>
      <c r="C35" s="14"/>
      <c r="D35" s="14"/>
      <c r="E35" s="14"/>
      <c r="F35" s="14"/>
      <c r="G35" s="14"/>
      <c r="H35" s="14"/>
    </row>
    <row r="36" spans="1:8" ht="26.25" x14ac:dyDescent="0.4">
      <c r="A36" s="14"/>
      <c r="B36" s="14"/>
      <c r="C36" s="14"/>
      <c r="D36" s="14"/>
      <c r="E36" s="14"/>
      <c r="F36" s="14"/>
      <c r="G36" s="14"/>
      <c r="H36" s="14"/>
    </row>
    <row r="37" spans="1:8" ht="26.25" x14ac:dyDescent="0.4">
      <c r="A37" s="14"/>
      <c r="B37" s="14"/>
      <c r="C37" s="14"/>
      <c r="D37" s="14"/>
      <c r="E37" s="14"/>
      <c r="F37" s="14"/>
      <c r="G37" s="14"/>
      <c r="H37" s="14"/>
    </row>
    <row r="38" spans="1:8" ht="26.25" x14ac:dyDescent="0.4">
      <c r="A38" s="14"/>
      <c r="B38" s="14"/>
      <c r="C38" s="14"/>
      <c r="D38" s="14"/>
      <c r="E38" s="14"/>
      <c r="F38" s="14"/>
      <c r="G38" s="14"/>
      <c r="H38" s="14"/>
    </row>
    <row r="39" spans="1:8" ht="26.25" x14ac:dyDescent="0.4">
      <c r="A39" s="14"/>
      <c r="B39" s="14"/>
      <c r="C39" s="14"/>
      <c r="D39" s="14"/>
      <c r="E39" s="14"/>
      <c r="F39" s="14"/>
      <c r="G39" s="14"/>
      <c r="H39" s="14"/>
    </row>
    <row r="40" spans="1:8" ht="26.25" x14ac:dyDescent="0.4">
      <c r="A40" s="14"/>
      <c r="B40" s="14"/>
      <c r="C40" s="14"/>
      <c r="D40" s="14"/>
      <c r="E40" s="14"/>
      <c r="F40" s="14"/>
      <c r="G40" s="14"/>
      <c r="H40" s="14"/>
    </row>
    <row r="41" spans="1:8" ht="26.25" x14ac:dyDescent="0.4">
      <c r="A41" s="14"/>
      <c r="B41" s="14"/>
      <c r="C41" s="14"/>
      <c r="D41" s="14"/>
      <c r="E41" s="14"/>
      <c r="F41" s="14"/>
      <c r="G41" s="14"/>
      <c r="H41" s="14"/>
    </row>
    <row r="42" spans="1:8" ht="26.25" x14ac:dyDescent="0.4">
      <c r="A42" s="14"/>
      <c r="B42" s="14"/>
      <c r="C42" s="14"/>
      <c r="D42" s="14"/>
      <c r="E42" s="14"/>
      <c r="F42" s="14"/>
      <c r="G42" s="14"/>
      <c r="H42" s="14"/>
    </row>
    <row r="43" spans="1:8" ht="26.25" x14ac:dyDescent="0.4">
      <c r="A43" s="14"/>
      <c r="B43" s="14"/>
      <c r="C43" s="14"/>
      <c r="D43" s="14"/>
      <c r="E43" s="14"/>
      <c r="F43" s="14"/>
      <c r="G43" s="14"/>
      <c r="H43" s="14"/>
    </row>
    <row r="44" spans="1:8" ht="26.25" x14ac:dyDescent="0.4">
      <c r="A44" s="14"/>
      <c r="B44" s="14"/>
      <c r="C44" s="14"/>
      <c r="D44" s="14"/>
      <c r="E44" s="14"/>
      <c r="F44" s="14"/>
      <c r="G44" s="14"/>
      <c r="H44" s="14"/>
    </row>
    <row r="45" spans="1:8" ht="26.25" x14ac:dyDescent="0.4">
      <c r="A45" s="14"/>
      <c r="B45" s="14"/>
      <c r="C45" s="14"/>
      <c r="D45" s="14"/>
      <c r="E45" s="14"/>
      <c r="F45" s="14"/>
      <c r="G45" s="14"/>
      <c r="H45" s="14"/>
    </row>
    <row r="46" spans="1:8" ht="26.25" x14ac:dyDescent="0.4">
      <c r="A46" s="14"/>
      <c r="B46" s="14"/>
      <c r="C46" s="14"/>
      <c r="D46" s="14"/>
      <c r="E46" s="14"/>
      <c r="F46" s="14"/>
      <c r="G46" s="14"/>
      <c r="H46" s="14"/>
    </row>
    <row r="47" spans="1:8" ht="26.25" x14ac:dyDescent="0.4">
      <c r="A47" s="14"/>
      <c r="B47" s="14"/>
      <c r="C47" s="14"/>
      <c r="D47" s="14"/>
      <c r="E47" s="14"/>
      <c r="F47" s="14"/>
      <c r="G47" s="14"/>
      <c r="H47" s="14"/>
    </row>
    <row r="48" spans="1:8" ht="26.25" x14ac:dyDescent="0.4">
      <c r="A48" s="14"/>
      <c r="B48" s="14"/>
      <c r="C48" s="14"/>
      <c r="D48" s="14"/>
      <c r="E48" s="14"/>
      <c r="F48" s="14"/>
      <c r="G48" s="14"/>
      <c r="H48" s="14"/>
    </row>
    <row r="49" spans="1:8" ht="26.25" x14ac:dyDescent="0.4">
      <c r="A49" s="14"/>
      <c r="B49" s="14"/>
      <c r="C49" s="14"/>
      <c r="D49" s="14"/>
      <c r="E49" s="14"/>
      <c r="F49" s="14"/>
      <c r="G49" s="14"/>
      <c r="H49" s="14"/>
    </row>
    <row r="50" spans="1:8" ht="26.25" x14ac:dyDescent="0.4">
      <c r="A50" s="14"/>
      <c r="B50" s="14"/>
      <c r="C50" s="14"/>
      <c r="D50" s="14"/>
      <c r="E50" s="14"/>
      <c r="F50" s="14"/>
      <c r="G50" s="14"/>
      <c r="H50" s="14"/>
    </row>
    <row r="51" spans="1:8" ht="26.25" x14ac:dyDescent="0.4">
      <c r="A51" s="14"/>
      <c r="B51" s="14"/>
      <c r="C51" s="14"/>
      <c r="D51" s="14"/>
      <c r="E51" s="14"/>
      <c r="F51" s="14"/>
      <c r="G51" s="14"/>
      <c r="H51" s="14"/>
    </row>
    <row r="52" spans="1:8" ht="26.25" x14ac:dyDescent="0.4">
      <c r="A52" s="14"/>
      <c r="B52" s="14"/>
      <c r="C52" s="14"/>
      <c r="D52" s="14"/>
      <c r="E52" s="14"/>
      <c r="F52" s="14"/>
      <c r="G52" s="14"/>
      <c r="H52" s="14"/>
    </row>
    <row r="53" spans="1:8" ht="26.25" x14ac:dyDescent="0.4">
      <c r="A53" s="14"/>
      <c r="B53" s="14"/>
      <c r="C53" s="14"/>
      <c r="D53" s="14"/>
      <c r="E53" s="14"/>
      <c r="F53" s="14"/>
      <c r="G53" s="14"/>
      <c r="H53" s="14"/>
    </row>
    <row r="54" spans="1:8" ht="26.25" x14ac:dyDescent="0.4">
      <c r="A54" s="14"/>
      <c r="B54" s="14"/>
      <c r="C54" s="14"/>
      <c r="D54" s="14"/>
      <c r="E54" s="14"/>
      <c r="F54" s="14"/>
      <c r="G54" s="14"/>
      <c r="H54" s="14"/>
    </row>
    <row r="55" spans="1:8" ht="26.25" x14ac:dyDescent="0.4">
      <c r="A55" s="14"/>
      <c r="B55" s="14"/>
      <c r="C55" s="14"/>
      <c r="D55" s="14"/>
      <c r="E55" s="14"/>
      <c r="F55" s="14"/>
      <c r="G55" s="14"/>
      <c r="H55" s="14"/>
    </row>
    <row r="56" spans="1:8" ht="26.25" x14ac:dyDescent="0.4">
      <c r="A56" s="14"/>
      <c r="B56" s="14"/>
      <c r="C56" s="14"/>
      <c r="D56" s="14"/>
      <c r="E56" s="14"/>
      <c r="F56" s="14"/>
      <c r="G56" s="14"/>
      <c r="H56" s="14"/>
    </row>
    <row r="57" spans="1:8" ht="26.25" x14ac:dyDescent="0.4">
      <c r="A57" s="14"/>
      <c r="B57" s="14"/>
      <c r="C57" s="14"/>
      <c r="D57" s="14"/>
      <c r="E57" s="14"/>
      <c r="F57" s="14"/>
      <c r="G57" s="14"/>
      <c r="H57" s="14"/>
    </row>
    <row r="58" spans="1:8" ht="26.25" x14ac:dyDescent="0.4">
      <c r="A58" s="14"/>
      <c r="B58" s="14"/>
      <c r="C58" s="14"/>
      <c r="D58" s="14"/>
      <c r="E58" s="14"/>
      <c r="F58" s="14"/>
      <c r="G58" s="14"/>
      <c r="H58" s="14"/>
    </row>
    <row r="59" spans="1:8" ht="26.25" x14ac:dyDescent="0.4">
      <c r="A59" s="14"/>
      <c r="B59" s="14"/>
      <c r="C59" s="14"/>
      <c r="D59" s="14"/>
      <c r="E59" s="14"/>
      <c r="F59" s="14"/>
      <c r="G59" s="14"/>
      <c r="H59" s="14"/>
    </row>
    <row r="60" spans="1:8" ht="26.25" x14ac:dyDescent="0.4">
      <c r="A60" s="14"/>
      <c r="B60" s="14"/>
      <c r="C60" s="14"/>
      <c r="D60" s="14"/>
      <c r="E60" s="14"/>
      <c r="F60" s="14"/>
      <c r="G60" s="14"/>
      <c r="H60" s="14"/>
    </row>
    <row r="61" spans="1:8" ht="26.25" x14ac:dyDescent="0.4">
      <c r="A61" s="14"/>
      <c r="B61" s="14"/>
      <c r="C61" s="14"/>
      <c r="D61" s="14"/>
      <c r="E61" s="14"/>
      <c r="F61" s="14"/>
      <c r="G61" s="14"/>
      <c r="H61" s="14"/>
    </row>
    <row r="62" spans="1:8" ht="26.25" x14ac:dyDescent="0.4">
      <c r="A62" s="14"/>
      <c r="B62" s="14"/>
      <c r="C62" s="14"/>
      <c r="D62" s="14"/>
      <c r="E62" s="14"/>
      <c r="F62" s="14"/>
      <c r="G62" s="14"/>
      <c r="H62" s="14"/>
    </row>
    <row r="63" spans="1:8" ht="26.25" x14ac:dyDescent="0.4">
      <c r="A63" s="14"/>
      <c r="B63" s="14"/>
      <c r="C63" s="14"/>
      <c r="D63" s="14"/>
      <c r="E63" s="14"/>
      <c r="F63" s="14"/>
      <c r="G63" s="14"/>
      <c r="H63" s="14"/>
    </row>
    <row r="64" spans="1:8" ht="26.25" x14ac:dyDescent="0.4">
      <c r="A64" s="14"/>
      <c r="B64" s="14"/>
      <c r="C64" s="14"/>
      <c r="D64" s="14"/>
      <c r="E64" s="14"/>
      <c r="F64" s="14"/>
      <c r="G64" s="14"/>
      <c r="H64" s="14"/>
    </row>
    <row r="65" spans="1:8" ht="26.25" x14ac:dyDescent="0.4">
      <c r="A65" s="14"/>
      <c r="B65" s="14"/>
      <c r="C65" s="14"/>
      <c r="D65" s="14"/>
      <c r="E65" s="14"/>
      <c r="F65" s="14"/>
      <c r="G65" s="14"/>
      <c r="H65" s="14"/>
    </row>
    <row r="66" spans="1:8" ht="26.25" x14ac:dyDescent="0.4">
      <c r="A66" s="14"/>
      <c r="B66" s="14"/>
      <c r="C66" s="14"/>
      <c r="D66" s="14"/>
      <c r="E66" s="14"/>
      <c r="F66" s="14"/>
      <c r="G66" s="14"/>
      <c r="H66" s="14"/>
    </row>
    <row r="67" spans="1:8" ht="26.25" x14ac:dyDescent="0.4">
      <c r="A67" s="14"/>
      <c r="B67" s="14"/>
      <c r="C67" s="14"/>
      <c r="D67" s="14"/>
      <c r="E67" s="14"/>
      <c r="F67" s="14"/>
      <c r="G67" s="14"/>
      <c r="H67" s="14"/>
    </row>
    <row r="68" spans="1:8" ht="26.25" x14ac:dyDescent="0.4">
      <c r="A68" s="14"/>
      <c r="B68" s="14"/>
      <c r="C68" s="14"/>
      <c r="D68" s="14"/>
      <c r="E68" s="14"/>
      <c r="F68" s="14"/>
      <c r="G68" s="14"/>
      <c r="H68" s="14"/>
    </row>
    <row r="69" spans="1:8" ht="26.25" x14ac:dyDescent="0.4">
      <c r="A69" s="14"/>
      <c r="B69" s="14"/>
      <c r="C69" s="14"/>
      <c r="D69" s="14"/>
      <c r="E69" s="14"/>
      <c r="F69" s="14"/>
      <c r="G69" s="14"/>
      <c r="H69" s="14"/>
    </row>
    <row r="70" spans="1:8" ht="26.25" x14ac:dyDescent="0.4">
      <c r="A70" s="14"/>
      <c r="B70" s="14"/>
      <c r="C70" s="14"/>
      <c r="D70" s="14"/>
      <c r="E70" s="14"/>
      <c r="F70" s="14"/>
      <c r="G70" s="14"/>
      <c r="H70" s="14"/>
    </row>
    <row r="71" spans="1:8" ht="26.25" x14ac:dyDescent="0.4">
      <c r="A71" s="14"/>
      <c r="B71" s="14"/>
      <c r="C71" s="14"/>
      <c r="D71" s="14"/>
      <c r="E71" s="14"/>
      <c r="F71" s="14"/>
      <c r="G71" s="14"/>
      <c r="H71" s="14"/>
    </row>
    <row r="72" spans="1:8" ht="26.25" x14ac:dyDescent="0.4">
      <c r="A72" s="14"/>
      <c r="B72" s="14"/>
      <c r="C72" s="14"/>
      <c r="D72" s="14"/>
      <c r="E72" s="14"/>
      <c r="F72" s="14"/>
      <c r="G72" s="14"/>
      <c r="H72" s="14"/>
    </row>
    <row r="73" spans="1:8" ht="26.25" x14ac:dyDescent="0.4">
      <c r="A73" s="14"/>
      <c r="B73" s="14"/>
      <c r="C73" s="14"/>
      <c r="D73" s="14"/>
      <c r="E73" s="14"/>
      <c r="F73" s="14"/>
      <c r="G73" s="14"/>
      <c r="H73" s="14"/>
    </row>
    <row r="74" spans="1:8" ht="26.25" x14ac:dyDescent="0.4">
      <c r="A74" s="14"/>
      <c r="B74" s="14"/>
      <c r="C74" s="14"/>
      <c r="D74" s="14"/>
      <c r="E74" s="14"/>
      <c r="F74" s="14"/>
      <c r="G74" s="14"/>
      <c r="H74" s="14"/>
    </row>
    <row r="75" spans="1:8" ht="26.25" x14ac:dyDescent="0.4">
      <c r="A75" s="14"/>
      <c r="B75" s="14"/>
      <c r="C75" s="14"/>
      <c r="D75" s="14"/>
      <c r="E75" s="14"/>
      <c r="F75" s="14"/>
      <c r="G75" s="14"/>
      <c r="H75" s="14"/>
    </row>
    <row r="76" spans="1:8" ht="26.25" x14ac:dyDescent="0.4">
      <c r="A76" s="14"/>
      <c r="B76" s="14"/>
      <c r="C76" s="14"/>
      <c r="D76" s="14"/>
      <c r="E76" s="14"/>
      <c r="F76" s="14"/>
      <c r="G76" s="14"/>
      <c r="H76" s="14"/>
    </row>
    <row r="77" spans="1:8" ht="26.25" x14ac:dyDescent="0.4">
      <c r="A77" s="14"/>
      <c r="B77" s="14"/>
      <c r="C77" s="14"/>
      <c r="D77" s="14"/>
      <c r="E77" s="14"/>
      <c r="F77" s="14"/>
      <c r="G77" s="14"/>
      <c r="H77" s="14"/>
    </row>
    <row r="78" spans="1:8" ht="26.25" x14ac:dyDescent="0.4">
      <c r="A78" s="14"/>
      <c r="B78" s="14"/>
      <c r="C78" s="14"/>
      <c r="D78" s="14"/>
      <c r="E78" s="14"/>
      <c r="F78" s="14"/>
      <c r="G78" s="14"/>
      <c r="H78" s="14"/>
    </row>
    <row r="79" spans="1:8" ht="26.25" x14ac:dyDescent="0.4">
      <c r="A79" s="14"/>
      <c r="B79" s="14"/>
      <c r="C79" s="14"/>
      <c r="D79" s="14"/>
      <c r="E79" s="14"/>
      <c r="F79" s="14"/>
      <c r="G79" s="14"/>
      <c r="H79" s="14"/>
    </row>
    <row r="80" spans="1:8" ht="26.25" x14ac:dyDescent="0.4">
      <c r="A80" s="14"/>
      <c r="B80" s="14"/>
      <c r="C80" s="14"/>
      <c r="D80" s="14"/>
      <c r="E80" s="14"/>
      <c r="F80" s="14"/>
      <c r="G80" s="14"/>
      <c r="H80" s="14"/>
    </row>
    <row r="81" spans="1:8" ht="26.25" x14ac:dyDescent="0.4">
      <c r="A81" s="14"/>
      <c r="B81" s="14"/>
      <c r="C81" s="14"/>
      <c r="D81" s="14"/>
      <c r="E81" s="14"/>
      <c r="F81" s="14"/>
      <c r="G81" s="14"/>
      <c r="H81" s="14"/>
    </row>
    <row r="82" spans="1:8" ht="26.25" x14ac:dyDescent="0.4">
      <c r="A82" s="14"/>
      <c r="B82" s="14"/>
      <c r="C82" s="14"/>
      <c r="D82" s="14"/>
      <c r="E82" s="14"/>
      <c r="F82" s="14"/>
      <c r="G82" s="14"/>
      <c r="H82" s="14"/>
    </row>
    <row r="83" spans="1:8" ht="26.25" x14ac:dyDescent="0.4">
      <c r="A83" s="14"/>
      <c r="B83" s="14"/>
      <c r="C83" s="14"/>
      <c r="D83" s="14"/>
      <c r="E83" s="14"/>
      <c r="F83" s="14"/>
      <c r="G83" s="14"/>
      <c r="H83" s="14"/>
    </row>
    <row r="84" spans="1:8" ht="26.25" x14ac:dyDescent="0.4">
      <c r="A84" s="14"/>
      <c r="B84" s="14"/>
      <c r="C84" s="14"/>
      <c r="D84" s="14"/>
      <c r="E84" s="14"/>
      <c r="F84" s="14"/>
      <c r="G84" s="14"/>
      <c r="H84" s="14"/>
    </row>
    <row r="85" spans="1:8" ht="26.25" x14ac:dyDescent="0.4">
      <c r="A85" s="14"/>
      <c r="B85" s="14"/>
      <c r="C85" s="14"/>
      <c r="D85" s="14"/>
      <c r="E85" s="14"/>
      <c r="F85" s="14"/>
      <c r="G85" s="14"/>
      <c r="H85" s="14"/>
    </row>
    <row r="86" spans="1:8" ht="26.25" x14ac:dyDescent="0.4">
      <c r="A86" s="14"/>
      <c r="B86" s="14"/>
      <c r="C86" s="14"/>
      <c r="D86" s="14"/>
      <c r="E86" s="14"/>
      <c r="F86" s="14"/>
      <c r="G86" s="14"/>
      <c r="H86" s="14"/>
    </row>
    <row r="87" spans="1:8" ht="26.25" x14ac:dyDescent="0.4">
      <c r="A87" s="14"/>
      <c r="B87" s="14"/>
      <c r="C87" s="14"/>
      <c r="D87" s="14"/>
      <c r="E87" s="14"/>
      <c r="F87" s="14"/>
      <c r="G87" s="14"/>
      <c r="H87" s="14"/>
    </row>
  </sheetData>
  <mergeCells count="7">
    <mergeCell ref="B17:H17"/>
    <mergeCell ref="A18:A19"/>
    <mergeCell ref="B18:H18"/>
    <mergeCell ref="B2:F2"/>
    <mergeCell ref="G2:H2"/>
    <mergeCell ref="A3:A4"/>
    <mergeCell ref="B3:H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E5990A59F7873449804990F107AAE81" ma:contentTypeVersion="1" ma:contentTypeDescription="Создание документа." ma:contentTypeScope="" ma:versionID="c9fde1474881345f7755778cc63efe83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55C75010-A15E-4AA2-8682-B8D90650F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E3F305-4BE4-41BC-9CF6-54AF416EB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5DE89D-9D00-4A86-80AC-F940142EB975}">
  <ds:schemaRefs>
    <ds:schemaRef ds:uri="http://schemas.microsoft.com/office/infopath/2007/PartnerControls"/>
    <ds:schemaRef ds:uri="3e86b4f3-af7f-457d-9594-a05f1006dc5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МПО Сочи</vt:lpstr>
      <vt:lpstr>МПО Екатеринбург</vt:lpstr>
      <vt:lpstr>МПО Ростов</vt:lpstr>
      <vt:lpstr>МПО Нижний Новгород</vt:lpstr>
      <vt:lpstr>МПО Новосибирск</vt:lpstr>
      <vt:lpstr>Ялта Интурист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0x0101002E5990A59F7873449804990F107AAE81</vt:lpwstr>
  </property>
</Properties>
</file>